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hre\Lehre\31. Mikrocontrollertechnik\Programme\8_Temperature\"/>
    </mc:Choice>
  </mc:AlternateContent>
  <xr:revisionPtr revIDLastSave="0" documentId="13_ncr:1_{1E08EA5A-5253-4FEA-90CE-2E25BA5E238D}" xr6:coauthVersionLast="45" xr6:coauthVersionMax="45" xr10:uidLastSave="{00000000-0000-0000-0000-000000000000}"/>
  <bookViews>
    <workbookView xWindow="-98" yWindow="-98" windowWidth="20715" windowHeight="12961" xr2:uid="{68DC6A67-0501-4023-82DA-EC91DC303F5F}"/>
  </bookViews>
  <sheets>
    <sheet name="1. T-&gt;V aus Datenblatt" sheetId="1" r:id="rId1"/>
    <sheet name="2. ADC -&gt; t_wert " sheetId="4" r:id="rId2"/>
  </sheets>
  <definedNames>
    <definedName name="ADC_oW">'2. ADC -&gt; t_wert '!$H$12:$H$56</definedName>
    <definedName name="ADC_uW">'2. ADC -&gt; t_wert '!$I$12:$I$56</definedName>
    <definedName name="ADC_val">'2. ADC -&gt; t_wert '!$F$12:$F$56</definedName>
    <definedName name="ADC2Toper">'2. ADC -&gt; t_wert '!$A$12:$D$30</definedName>
    <definedName name="index">'2. ADC -&gt; t_wert '!$G$12:$G$56</definedName>
    <definedName name="max_ADCval">'1. T-&gt;V aus Datenblatt'!$J$4</definedName>
    <definedName name="R_NTC">'1. T-&gt;V aus Datenblatt'!$E$7:$E$45</definedName>
    <definedName name="R_pullup">'1. T-&gt;V aus Datenblatt'!$J$3</definedName>
    <definedName name="T_oper">'1. T-&gt;V aus Datenblatt'!$A$7:$A$45</definedName>
    <definedName name="T_oW">'2. ADC -&gt; t_wert '!$J$12:$J$56</definedName>
    <definedName name="T_uW">'2. ADC -&gt; t_wert '!$K$12:$K$56</definedName>
    <definedName name="V_CC">'1. T-&gt;V aus Datenblatt'!$J$2</definedName>
    <definedName name="V_NTC">'1. T-&gt;V aus Datenblatt'!$F$7:$F$45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3" i="4" l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C13" i="4"/>
  <c r="C14" i="4" s="1"/>
  <c r="C15" i="4" s="1"/>
  <c r="C16" i="4" s="1"/>
  <c r="C17" i="4" s="1"/>
  <c r="C18" i="4" s="1"/>
  <c r="C19" i="4" s="1"/>
  <c r="C20" i="4" s="1"/>
  <c r="C21" i="4" s="1"/>
  <c r="C22" i="4" s="1"/>
  <c r="C23" i="4" s="1"/>
  <c r="C24" i="4" s="1"/>
  <c r="C25" i="4" s="1"/>
  <c r="C26" i="4" s="1"/>
  <c r="C27" i="4" s="1"/>
  <c r="C28" i="4" s="1"/>
  <c r="C29" i="4" s="1"/>
  <c r="C30" i="4" s="1"/>
  <c r="F13" i="4"/>
  <c r="F14" i="4" s="1"/>
  <c r="F15" i="4" l="1"/>
  <c r="F16" i="4" s="1"/>
  <c r="F7" i="1" a="1"/>
  <c r="F7" i="1" s="1"/>
  <c r="G7" i="1" s="1" a="1"/>
  <c r="G7" i="1" s="1"/>
  <c r="J4" i="1"/>
  <c r="F17" i="4" l="1"/>
  <c r="F18" i="4" l="1"/>
  <c r="F19" i="4" l="1"/>
  <c r="F20" i="4" l="1"/>
  <c r="F21" i="4" l="1"/>
  <c r="F22" i="4" l="1"/>
  <c r="F23" i="4" l="1"/>
  <c r="F24" i="4" l="1"/>
  <c r="F25" i="4" l="1"/>
  <c r="F26" i="4" l="1"/>
  <c r="F27" i="4" l="1"/>
  <c r="F28" i="4" l="1"/>
  <c r="F29" i="4" l="1"/>
  <c r="F30" i="4" l="1"/>
  <c r="F31" i="4" l="1"/>
  <c r="F32" i="4" l="1"/>
  <c r="F33" i="4" l="1"/>
  <c r="F34" i="4" l="1"/>
  <c r="F35" i="4" l="1"/>
  <c r="F36" i="4" l="1"/>
  <c r="F37" i="4" l="1"/>
  <c r="F38" i="4" l="1"/>
  <c r="F39" i="4" l="1"/>
  <c r="F40" i="4" l="1"/>
  <c r="F41" i="4" l="1"/>
  <c r="F42" i="4" l="1"/>
  <c r="F43" i="4" l="1"/>
  <c r="F44" i="4" l="1"/>
  <c r="F45" i="4" l="1"/>
  <c r="F46" i="4" l="1"/>
  <c r="F47" i="4" l="1"/>
  <c r="F48" i="4" l="1"/>
  <c r="F49" i="4" l="1"/>
  <c r="F50" i="4" l="1"/>
  <c r="F51" i="4" l="1"/>
  <c r="F52" i="4" l="1"/>
  <c r="F53" i="4" l="1"/>
  <c r="F54" i="4" l="1"/>
  <c r="F55" i="4" l="1"/>
  <c r="F56" i="4" l="1"/>
  <c r="G12" i="4" l="1" a="1"/>
  <c r="G12" i="4" s="1"/>
  <c r="J12" i="4" l="1" a="1"/>
  <c r="J12" i="4" s="1"/>
  <c r="H12" i="4" a="1"/>
  <c r="H12" i="4" s="1"/>
  <c r="K12" i="4" a="1"/>
  <c r="K12" i="4" s="1"/>
  <c r="I12" i="4" a="1"/>
  <c r="I12" i="4" s="1"/>
  <c r="L12" i="4" l="1" a="1"/>
  <c r="L12" i="4" s="1"/>
  <c r="N12" i="4" s="1"/>
  <c r="N16" i="4" l="1"/>
  <c r="N14" i="4"/>
  <c r="N13" i="4"/>
  <c r="N15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<sst xmlns="http://schemas.openxmlformats.org/spreadsheetml/2006/main" count="51" uniqueCount="44">
  <si>
    <t>B-TOLERANCE</t>
  </si>
  <si>
    <t>(%)</t>
  </si>
  <si>
    <t>TC</t>
  </si>
  <si>
    <t>(%/K)</t>
  </si>
  <si>
    <t xml:space="preserve">R25 (kΩ) </t>
  </si>
  <si>
    <r>
      <t>V</t>
    </r>
    <r>
      <rPr>
        <sz val="8"/>
        <color theme="1"/>
        <rFont val="Calibri"/>
        <family val="2"/>
        <scheme val="minor"/>
      </rPr>
      <t>CC</t>
    </r>
    <r>
      <rPr>
        <sz val="11"/>
        <color theme="1"/>
        <rFont val="Calibri"/>
        <family val="2"/>
        <scheme val="minor"/>
      </rPr>
      <t>=</t>
    </r>
  </si>
  <si>
    <r>
      <t>R</t>
    </r>
    <r>
      <rPr>
        <sz val="8"/>
        <color theme="1"/>
        <rFont val="Calibri"/>
        <family val="2"/>
        <scheme val="minor"/>
      </rPr>
      <t>pullup</t>
    </r>
  </si>
  <si>
    <t>max ADCval</t>
  </si>
  <si>
    <t>ADCval</t>
  </si>
  <si>
    <t>RT/R25</t>
  </si>
  <si>
    <r>
      <t>∆</t>
    </r>
    <r>
      <rPr>
        <b/>
        <sz val="11"/>
        <color rgb="FF000000"/>
        <rFont val="Calibri"/>
        <family val="2"/>
        <scheme val="minor"/>
      </rPr>
      <t>R DUE TO</t>
    </r>
  </si>
  <si>
    <r>
      <t>Toper (</t>
    </r>
    <r>
      <rPr>
        <sz val="11"/>
        <color rgb="FF000000"/>
        <rFont val="Calibri"/>
        <family val="2"/>
        <scheme val="minor"/>
      </rPr>
      <t>°</t>
    </r>
    <r>
      <rPr>
        <b/>
        <sz val="11"/>
        <color rgb="FF000000"/>
        <rFont val="Calibri"/>
        <family val="2"/>
        <scheme val="minor"/>
      </rPr>
      <t>C)</t>
    </r>
  </si>
  <si>
    <r>
      <t>V</t>
    </r>
    <r>
      <rPr>
        <b/>
        <sz val="8"/>
        <color theme="1"/>
        <rFont val="Calibri"/>
        <family val="2"/>
        <scheme val="minor"/>
      </rPr>
      <t>NTC</t>
    </r>
  </si>
  <si>
    <t>t_wert</t>
  </si>
  <si>
    <t xml:space="preserve">aus dem Datenblatt </t>
  </si>
  <si>
    <t>importiert</t>
  </si>
  <si>
    <t>relevanter</t>
  </si>
  <si>
    <t>Datenbereich</t>
  </si>
  <si>
    <t>ADC_val</t>
  </si>
  <si>
    <t>unterer Wert</t>
  </si>
  <si>
    <t>oberer Wert</t>
  </si>
  <si>
    <t>index</t>
  </si>
  <si>
    <t>Temperatur</t>
  </si>
  <si>
    <t>gesuchter</t>
  </si>
  <si>
    <t>Ergebnis</t>
  </si>
  <si>
    <t>(1.)</t>
  </si>
  <si>
    <t>(2.)</t>
  </si>
  <si>
    <t>(3.)</t>
  </si>
  <si>
    <t>(4.)</t>
  </si>
  <si>
    <t>(5.)</t>
  </si>
  <si>
    <t>(6.)</t>
  </si>
  <si>
    <t>ADC_uW</t>
  </si>
  <si>
    <t>ADC_oW</t>
  </si>
  <si>
    <t>T_uW</t>
  </si>
  <si>
    <t>T_oW</t>
  </si>
  <si>
    <t>Wert</t>
  </si>
  <si>
    <t>(7.)</t>
  </si>
  <si>
    <r>
      <rPr>
        <i/>
        <sz val="11"/>
        <color theme="1"/>
        <rFont val="Calibri"/>
        <family val="2"/>
        <scheme val="minor"/>
      </rPr>
      <t>ADC_val</t>
    </r>
    <r>
      <rPr>
        <sz val="11"/>
        <color theme="1"/>
        <rFont val="Calibri"/>
        <family val="2"/>
        <scheme val="minor"/>
      </rPr>
      <t xml:space="preserve"> ergibt sich aus dem gewünschten Wertebereich (-30°C…50°C) und den Optimierungen für den Code </t>
    </r>
  </si>
  <si>
    <r>
      <rPr>
        <i/>
        <sz val="11"/>
        <color theme="1"/>
        <rFont val="Calibri"/>
        <family val="2"/>
        <scheme val="minor"/>
      </rPr>
      <t>index</t>
    </r>
    <r>
      <rPr>
        <sz val="11"/>
        <color theme="1"/>
        <rFont val="Calibri"/>
        <family val="2"/>
        <scheme val="minor"/>
      </rPr>
      <t xml:space="preserve"> zeigt den </t>
    </r>
    <r>
      <rPr>
        <b/>
        <sz val="11"/>
        <color theme="1"/>
        <rFont val="Calibri"/>
        <family val="2"/>
        <scheme val="minor"/>
      </rPr>
      <t>index</t>
    </r>
    <r>
      <rPr>
        <sz val="11"/>
        <color theme="1"/>
        <rFont val="Calibri"/>
        <family val="2"/>
        <scheme val="minor"/>
      </rPr>
      <t xml:space="preserve"> aus der linken Tabelle bei welchem im Feld </t>
    </r>
    <r>
      <rPr>
        <b/>
        <sz val="11"/>
        <color theme="1"/>
        <rFont val="Calibri"/>
        <family val="2"/>
        <scheme val="minor"/>
      </rPr>
      <t>ADCval</t>
    </r>
    <r>
      <rPr>
        <sz val="11"/>
        <color theme="1"/>
        <rFont val="Calibri"/>
        <family val="2"/>
        <scheme val="minor"/>
      </rPr>
      <t xml:space="preserve"> der erste Wert gesucht, welcher kleiner als  </t>
    </r>
    <r>
      <rPr>
        <i/>
        <sz val="11"/>
        <color theme="1"/>
        <rFont val="Calibri"/>
        <family val="2"/>
        <scheme val="minor"/>
      </rPr>
      <t xml:space="preserve">ADC_val </t>
    </r>
    <r>
      <rPr>
        <sz val="11"/>
        <color theme="1"/>
        <rFont val="Calibri"/>
        <family val="2"/>
        <scheme val="minor"/>
      </rPr>
      <t>ist. (relevant für die folgenden Werte)</t>
    </r>
  </si>
  <si>
    <r>
      <rPr>
        <i/>
        <sz val="11"/>
        <color theme="1"/>
        <rFont val="Calibri"/>
        <family val="2"/>
        <scheme val="minor"/>
      </rPr>
      <t>T_oW</t>
    </r>
    <r>
      <rPr>
        <sz val="11"/>
        <color theme="1"/>
        <rFont val="Calibri"/>
        <family val="2"/>
        <scheme val="minor"/>
      </rPr>
      <t xml:space="preserve"> ist die Temperatur für </t>
    </r>
    <r>
      <rPr>
        <i/>
        <sz val="11"/>
        <color theme="1"/>
        <rFont val="Calibri"/>
        <family val="2"/>
        <scheme val="minor"/>
      </rPr>
      <t>ADC_oW</t>
    </r>
    <r>
      <rPr>
        <sz val="11"/>
        <color theme="1"/>
        <rFont val="Calibri"/>
        <family val="2"/>
        <scheme val="minor"/>
      </rPr>
      <t xml:space="preserve"> angegeben</t>
    </r>
  </si>
  <si>
    <r>
      <rPr>
        <i/>
        <sz val="11"/>
        <color theme="1"/>
        <rFont val="Calibri"/>
        <family val="2"/>
        <scheme val="minor"/>
      </rPr>
      <t>T_uW</t>
    </r>
    <r>
      <rPr>
        <sz val="11"/>
        <color theme="1"/>
        <rFont val="Calibri"/>
        <family val="2"/>
        <scheme val="minor"/>
      </rPr>
      <t xml:space="preserve"> ist die Temperatur für </t>
    </r>
    <r>
      <rPr>
        <i/>
        <sz val="11"/>
        <color theme="1"/>
        <rFont val="Calibri"/>
        <family val="2"/>
        <scheme val="minor"/>
      </rPr>
      <t>ADC_uW</t>
    </r>
    <r>
      <rPr>
        <sz val="11"/>
        <color theme="1"/>
        <rFont val="Calibri"/>
        <family val="2"/>
        <scheme val="minor"/>
      </rPr>
      <t xml:space="preserve"> angegeben</t>
    </r>
  </si>
  <si>
    <r>
      <rPr>
        <i/>
        <sz val="11"/>
        <color theme="1"/>
        <rFont val="Calibri"/>
        <family val="2"/>
        <scheme val="minor"/>
      </rPr>
      <t>t_wert</t>
    </r>
    <r>
      <rPr>
        <sz val="11"/>
        <color theme="1"/>
        <rFont val="Calibri"/>
        <family val="2"/>
        <scheme val="minor"/>
      </rPr>
      <t xml:space="preserve"> ergibt sich aus der linearen Interpolation zwischen </t>
    </r>
    <r>
      <rPr>
        <i/>
        <sz val="11"/>
        <color theme="1"/>
        <rFont val="Calibri"/>
        <family val="2"/>
        <scheme val="minor"/>
      </rPr>
      <t xml:space="preserve">T_oW </t>
    </r>
    <r>
      <rPr>
        <sz val="11"/>
        <color theme="1"/>
        <rFont val="Calibri"/>
        <family val="2"/>
        <scheme val="minor"/>
      </rPr>
      <t xml:space="preserve">und </t>
    </r>
    <r>
      <rPr>
        <i/>
        <sz val="11"/>
        <color theme="1"/>
        <rFont val="Calibri"/>
        <family val="2"/>
        <scheme val="minor"/>
      </rPr>
      <t>T_uW</t>
    </r>
  </si>
  <si>
    <r>
      <rPr>
        <i/>
        <sz val="11"/>
        <color theme="1"/>
        <rFont val="Calibri"/>
        <family val="2"/>
        <scheme val="minor"/>
      </rPr>
      <t>ADC_oW</t>
    </r>
    <r>
      <rPr>
        <sz val="11"/>
        <color theme="1"/>
        <rFont val="Calibri"/>
        <family val="2"/>
        <scheme val="minor"/>
      </rPr>
      <t xml:space="preserve"> ist der erste Wert aus </t>
    </r>
    <r>
      <rPr>
        <b/>
        <sz val="11"/>
        <color theme="1"/>
        <rFont val="Calibri"/>
        <family val="2"/>
        <scheme val="minor"/>
      </rPr>
      <t>ADCval</t>
    </r>
    <r>
      <rPr>
        <sz val="11"/>
        <color theme="1"/>
        <rFont val="Calibri"/>
        <family val="2"/>
        <scheme val="minor"/>
      </rPr>
      <t>, welcher</t>
    </r>
    <r>
      <rPr>
        <u/>
        <sz val="11"/>
        <color theme="1"/>
        <rFont val="Calibri"/>
        <family val="2"/>
        <scheme val="minor"/>
      </rPr>
      <t xml:space="preserve"> gerade noch kleiner als</t>
    </r>
    <r>
      <rPr>
        <b/>
        <u/>
        <sz val="11"/>
        <color theme="1"/>
        <rFont val="Calibri"/>
        <family val="2"/>
        <scheme val="minor"/>
      </rPr>
      <t xml:space="preserve"> </t>
    </r>
    <r>
      <rPr>
        <i/>
        <u/>
        <sz val="11"/>
        <color theme="1"/>
        <rFont val="Calibri"/>
        <family val="2"/>
        <scheme val="minor"/>
      </rPr>
      <t>ADC_val</t>
    </r>
    <r>
      <rPr>
        <sz val="11"/>
        <color theme="1"/>
        <rFont val="Calibri"/>
        <family val="2"/>
        <scheme val="minor"/>
      </rPr>
      <t xml:space="preserve"> ist</t>
    </r>
  </si>
  <si>
    <r>
      <rPr>
        <i/>
        <sz val="11"/>
        <color theme="1"/>
        <rFont val="Calibri"/>
        <family val="2"/>
        <scheme val="minor"/>
      </rPr>
      <t>ADC_uW</t>
    </r>
    <r>
      <rPr>
        <sz val="11"/>
        <color theme="1"/>
        <rFont val="Calibri"/>
        <family val="2"/>
        <scheme val="minor"/>
      </rPr>
      <t xml:space="preserve"> ist der erste Wert aus </t>
    </r>
    <r>
      <rPr>
        <b/>
        <sz val="11"/>
        <color theme="1"/>
        <rFont val="Calibri"/>
        <family val="2"/>
        <scheme val="minor"/>
      </rPr>
      <t>ADCval</t>
    </r>
    <r>
      <rPr>
        <sz val="11"/>
        <color theme="1"/>
        <rFont val="Calibri"/>
        <family val="2"/>
        <scheme val="minor"/>
      </rPr>
      <t xml:space="preserve">, welcher </t>
    </r>
    <r>
      <rPr>
        <u/>
        <sz val="11"/>
        <color theme="1"/>
        <rFont val="Calibri"/>
        <family val="2"/>
        <scheme val="minor"/>
      </rPr>
      <t xml:space="preserve">gerade wieder größer als </t>
    </r>
    <r>
      <rPr>
        <i/>
        <u/>
        <sz val="11"/>
        <color theme="1"/>
        <rFont val="Calibri"/>
        <family val="2"/>
        <scheme val="minor"/>
      </rPr>
      <t>ADC_val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ist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</si>
</sst>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General\ \V"/>
    <numFmt numFmtId="165" formatCode="0.0\ &quot;kOhm&quot;"/>
    <numFmt numFmtId="166" formatCode="0.00\ &quot;V&quot;"/>
    <numFmt numFmtId="167" formatCode="0.000"/>
    <numFmt numFmtId="168" formatCode="0.0000"/>
    <numFmt numFmtId="169" formatCode="0.00000"/>
    <numFmt numFmtId="170" formatCode="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99"/>
        <bgColor indexed="64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right"/>
    </xf>
    <xf numFmtId="0" fontId="0" fillId="0" borderId="5" xfId="0" applyBorder="1"/>
    <xf numFmtId="166" fontId="0" fillId="0" borderId="5" xfId="0" applyNumberFormat="1" applyBorder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1" fillId="0" borderId="0" xfId="0" applyFont="1"/>
    <xf numFmtId="167" fontId="4" fillId="2" borderId="4" xfId="0" applyNumberFormat="1" applyFont="1" applyFill="1" applyBorder="1" applyAlignment="1">
      <alignment horizontal="right" vertical="center" wrapText="1"/>
    </xf>
    <xf numFmtId="168" fontId="4" fillId="2" borderId="4" xfId="0" applyNumberFormat="1" applyFont="1" applyFill="1" applyBorder="1" applyAlignment="1">
      <alignment horizontal="right" vertical="center" wrapText="1"/>
    </xf>
    <xf numFmtId="169" fontId="4" fillId="2" borderId="4" xfId="0" applyNumberFormat="1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2" fontId="4" fillId="2" borderId="4" xfId="0" applyNumberFormat="1" applyFont="1" applyFill="1" applyBorder="1" applyAlignment="1">
      <alignment horizontal="right" vertical="center" wrapText="1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4" borderId="5" xfId="0" applyFill="1" applyBorder="1"/>
    <xf numFmtId="0" fontId="1" fillId="2" borderId="0" xfId="0" applyFont="1" applyFill="1"/>
    <xf numFmtId="0" fontId="0" fillId="2" borderId="0" xfId="0" applyFill="1"/>
    <xf numFmtId="0" fontId="1" fillId="4" borderId="0" xfId="0" applyFont="1" applyFill="1"/>
    <xf numFmtId="0" fontId="0" fillId="0" borderId="0" xfId="0" applyAlignment="1">
      <alignment vertical="center"/>
    </xf>
    <xf numFmtId="0" fontId="3" fillId="3" borderId="0" xfId="0" applyFont="1" applyFill="1" applyBorder="1" applyAlignment="1">
      <alignment horizontal="center" vertical="center" wrapText="1"/>
    </xf>
    <xf numFmtId="0" fontId="0" fillId="5" borderId="0" xfId="0" applyFill="1"/>
    <xf numFmtId="0" fontId="0" fillId="6" borderId="0" xfId="0" applyFill="1"/>
    <xf numFmtId="0" fontId="0" fillId="5" borderId="5" xfId="0" applyFill="1" applyBorder="1"/>
    <xf numFmtId="0" fontId="0" fillId="0" borderId="0" xfId="0" applyBorder="1"/>
    <xf numFmtId="0" fontId="0" fillId="5" borderId="0" xfId="0" applyFill="1" applyBorder="1"/>
    <xf numFmtId="170" fontId="0" fillId="6" borderId="0" xfId="0" applyNumberFormat="1" applyFill="1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5" borderId="15" xfId="0" applyFill="1" applyBorder="1"/>
    <xf numFmtId="170" fontId="0" fillId="6" borderId="15" xfId="0" applyNumberFormat="1" applyFill="1" applyBorder="1"/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right" vertical="center" wrapText="1"/>
    </xf>
    <xf numFmtId="0" fontId="4" fillId="2" borderId="21" xfId="0" applyFont="1" applyFill="1" applyBorder="1" applyAlignment="1">
      <alignment horizontal="right" vertical="center" wrapText="1"/>
    </xf>
    <xf numFmtId="0" fontId="0" fillId="0" borderId="0" xfId="0" quotePrefix="1" applyAlignment="1">
      <alignment horizontal="right"/>
    </xf>
    <xf numFmtId="0" fontId="3" fillId="3" borderId="1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 wrapText="1"/>
    </xf>
    <xf numFmtId="0" fontId="6" fillId="6" borderId="0" xfId="0" applyFont="1" applyFill="1" applyBorder="1" applyAlignment="1">
      <alignment horizontal="center" wrapText="1"/>
    </xf>
    <xf numFmtId="0" fontId="6" fillId="0" borderId="13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5" borderId="10" xfId="0" applyFont="1" applyFill="1" applyBorder="1" applyAlignment="1"/>
    <xf numFmtId="0" fontId="1" fillId="6" borderId="10" xfId="0" applyFont="1" applyFill="1" applyBorder="1" applyAlignment="1"/>
    <xf numFmtId="0" fontId="1" fillId="6" borderId="10" xfId="0" applyFont="1" applyFill="1" applyBorder="1" applyAlignment="1">
      <alignment wrapText="1"/>
    </xf>
    <xf numFmtId="0" fontId="1" fillId="0" borderId="11" xfId="0" applyFont="1" applyBorder="1"/>
    <xf numFmtId="0" fontId="1" fillId="0" borderId="12" xfId="0" applyFont="1" applyBorder="1" applyAlignment="1">
      <alignment vertical="top"/>
    </xf>
    <xf numFmtId="0" fontId="1" fillId="5" borderId="0" xfId="0" applyFont="1" applyFill="1" applyBorder="1" applyAlignment="1">
      <alignment wrapText="1"/>
    </xf>
    <xf numFmtId="0" fontId="1" fillId="6" borderId="0" xfId="0" applyFont="1" applyFill="1" applyBorder="1" applyAlignment="1">
      <alignment wrapText="1"/>
    </xf>
    <xf numFmtId="0" fontId="1" fillId="0" borderId="13" xfId="0" applyFont="1" applyBorder="1"/>
    <xf numFmtId="0" fontId="3" fillId="3" borderId="23" xfId="0" applyFont="1" applyFill="1" applyBorder="1" applyAlignment="1">
      <alignment horizontal="center" vertical="center" wrapText="1"/>
    </xf>
    <xf numFmtId="0" fontId="0" fillId="5" borderId="0" xfId="0" quotePrefix="1" applyFill="1" applyAlignment="1">
      <alignment horizontal="right"/>
    </xf>
    <xf numFmtId="0" fontId="0" fillId="6" borderId="0" xfId="0" quotePrefix="1" applyFill="1" applyAlignment="1">
      <alignment horizontal="right"/>
    </xf>
    <xf numFmtId="0" fontId="0" fillId="0" borderId="0" xfId="0" quotePrefix="1" applyFill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center"/>
    </xf>
    <xf numFmtId="1" fontId="0" fillId="0" borderId="13" xfId="0" applyNumberFormat="1" applyBorder="1"/>
    <xf numFmtId="1" fontId="0" fillId="0" borderId="16" xfId="0" applyNumberFormat="1" applyBorder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Relation</a:t>
            </a:r>
            <a:r>
              <a:rPr lang="de-DE" baseline="0"/>
              <a:t> ADCval zu T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9.1470034995625532E-2"/>
          <c:y val="0.15782407407407409"/>
          <c:w val="0.85264107611548567"/>
          <c:h val="0.72085629921259853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1"/>
            <c:trendlineLbl>
              <c:layout>
                <c:manualLayout>
                  <c:x val="2.0550087489063867E-2"/>
                  <c:y val="-0.56951079031787688"/>
                </c:manualLayout>
              </c:layout>
              <c:numFmt formatCode="0.00E+00" sourceLinked="0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05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de-DE"/>
                </a:p>
              </c:txPr>
            </c:trendlineLbl>
          </c:trendline>
          <c:xVal>
            <c:numRef>
              <c:f>'1. T-&gt;V aus Datenblatt'!$G$9:$G$25</c:f>
              <c:numCache>
                <c:formatCode>General</c:formatCode>
                <c:ptCount val="17"/>
                <c:pt idx="0">
                  <c:v>968</c:v>
                </c:pt>
                <c:pt idx="1">
                  <c:v>950</c:v>
                </c:pt>
                <c:pt idx="2">
                  <c:v>927</c:v>
                </c:pt>
                <c:pt idx="3">
                  <c:v>899</c:v>
                </c:pt>
                <c:pt idx="4">
                  <c:v>866</c:v>
                </c:pt>
                <c:pt idx="5">
                  <c:v>827</c:v>
                </c:pt>
                <c:pt idx="6">
                  <c:v>783</c:v>
                </c:pt>
                <c:pt idx="7">
                  <c:v>734</c:v>
                </c:pt>
                <c:pt idx="8">
                  <c:v>681</c:v>
                </c:pt>
                <c:pt idx="9">
                  <c:v>625</c:v>
                </c:pt>
                <c:pt idx="10">
                  <c:v>568</c:v>
                </c:pt>
                <c:pt idx="11">
                  <c:v>512</c:v>
                </c:pt>
                <c:pt idx="12">
                  <c:v>456</c:v>
                </c:pt>
                <c:pt idx="13">
                  <c:v>404</c:v>
                </c:pt>
                <c:pt idx="14">
                  <c:v>356</c:v>
                </c:pt>
                <c:pt idx="15">
                  <c:v>311</c:v>
                </c:pt>
                <c:pt idx="16">
                  <c:v>271</c:v>
                </c:pt>
              </c:numCache>
            </c:numRef>
          </c:xVal>
          <c:yVal>
            <c:numRef>
              <c:f>'1. T-&gt;V aus Datenblatt'!$A$9:$A$25</c:f>
              <c:numCache>
                <c:formatCode>General</c:formatCode>
                <c:ptCount val="17"/>
                <c:pt idx="0">
                  <c:v>-30</c:v>
                </c:pt>
                <c:pt idx="1">
                  <c:v>-25</c:v>
                </c:pt>
                <c:pt idx="2">
                  <c:v>-20</c:v>
                </c:pt>
                <c:pt idx="3">
                  <c:v>-15</c:v>
                </c:pt>
                <c:pt idx="4">
                  <c:v>-10</c:v>
                </c:pt>
                <c:pt idx="5">
                  <c:v>-5</c:v>
                </c:pt>
                <c:pt idx="6">
                  <c:v>0</c:v>
                </c:pt>
                <c:pt idx="7">
                  <c:v>5</c:v>
                </c:pt>
                <c:pt idx="8">
                  <c:v>10</c:v>
                </c:pt>
                <c:pt idx="9">
                  <c:v>15</c:v>
                </c:pt>
                <c:pt idx="10">
                  <c:v>20</c:v>
                </c:pt>
                <c:pt idx="11">
                  <c:v>25</c:v>
                </c:pt>
                <c:pt idx="12">
                  <c:v>30</c:v>
                </c:pt>
                <c:pt idx="13">
                  <c:v>35</c:v>
                </c:pt>
                <c:pt idx="14">
                  <c:v>40</c:v>
                </c:pt>
                <c:pt idx="15">
                  <c:v>45</c:v>
                </c:pt>
                <c:pt idx="16">
                  <c:v>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E6-426A-BA77-69904D10D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198728"/>
        <c:axId val="458199056"/>
      </c:scatterChart>
      <c:valAx>
        <c:axId val="458198728"/>
        <c:scaling>
          <c:orientation val="minMax"/>
          <c:max val="1000"/>
          <c:min val="2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ADCval</a:t>
                </a:r>
              </a:p>
            </c:rich>
          </c:tx>
          <c:layout>
            <c:manualLayout>
              <c:xMode val="edge"/>
              <c:yMode val="edge"/>
              <c:x val="0.87214479440070003"/>
              <c:y val="0.503680373286672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8199056"/>
        <c:crosses val="autoZero"/>
        <c:crossBetween val="midCat"/>
        <c:majorUnit val="100"/>
      </c:valAx>
      <c:valAx>
        <c:axId val="45819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/>
                  <a:t>T/°C</a:t>
                </a:r>
              </a:p>
            </c:rich>
          </c:tx>
          <c:layout>
            <c:manualLayout>
              <c:xMode val="edge"/>
              <c:yMode val="edge"/>
              <c:x val="3.888888888888889E-2"/>
              <c:y val="3.3100029163021529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581987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161931</xdr:colOff>
      <xdr:row>7</xdr:row>
      <xdr:rowOff>183356</xdr:rowOff>
    </xdr:from>
    <xdr:to>
      <xdr:col>15</xdr:col>
      <xdr:colOff>161931</xdr:colOff>
      <xdr:row>22</xdr:row>
      <xdr:rowOff>140494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E358C1DF-21DA-4408-A28D-C1F2094A0CA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157163</xdr:colOff>
      <xdr:row>0</xdr:row>
      <xdr:rowOff>0</xdr:rowOff>
    </xdr:from>
    <xdr:to>
      <xdr:col>5</xdr:col>
      <xdr:colOff>647700</xdr:colOff>
      <xdr:row>8</xdr:row>
      <xdr:rowOff>0</xdr:rowOff>
    </xdr:to>
    <xdr:sp macro="" textlink="">
      <xdr:nvSpPr>
        <xdr:cNvPr id="2" name="Pfeil: gebogen 1">
          <a:extLst>
            <a:ext uri="{FF2B5EF4-FFF2-40B4-BE49-F238E27FC236}">
              <a16:creationId xmlns:a16="http://schemas.microsoft.com/office/drawing/2014/main" id="{37764927-D63F-4DBA-BAC5-227680FD0DAE}"/>
            </a:ext>
          </a:extLst>
        </xdr:cNvPr>
        <xdr:cNvSpPr/>
      </xdr:nvSpPr>
      <xdr:spPr>
        <a:xfrm>
          <a:off x="3214688" y="0"/>
          <a:ext cx="490537" cy="1447800"/>
        </a:xfrm>
        <a:prstGeom prst="bentArrow">
          <a:avLst/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61913</xdr:colOff>
      <xdr:row>0</xdr:row>
      <xdr:rowOff>161924</xdr:rowOff>
    </xdr:from>
    <xdr:to>
      <xdr:col>7</xdr:col>
      <xdr:colOff>4762</xdr:colOff>
      <xdr:row>7</xdr:row>
      <xdr:rowOff>180974</xdr:rowOff>
    </xdr:to>
    <xdr:sp macro="" textlink="">
      <xdr:nvSpPr>
        <xdr:cNvPr id="3" name="Pfeil: gebogen 2">
          <a:extLst>
            <a:ext uri="{FF2B5EF4-FFF2-40B4-BE49-F238E27FC236}">
              <a16:creationId xmlns:a16="http://schemas.microsoft.com/office/drawing/2014/main" id="{61DFEEFB-D8F1-40A4-BEEB-45C51EC97421}"/>
            </a:ext>
          </a:extLst>
        </xdr:cNvPr>
        <xdr:cNvSpPr/>
      </xdr:nvSpPr>
      <xdr:spPr>
        <a:xfrm>
          <a:off x="3881438" y="161924"/>
          <a:ext cx="490537" cy="1285875"/>
        </a:xfrm>
        <a:prstGeom prst="bentArrow">
          <a:avLst/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80961</xdr:colOff>
      <xdr:row>1</xdr:row>
      <xdr:rowOff>176213</xdr:rowOff>
    </xdr:from>
    <xdr:to>
      <xdr:col>7</xdr:col>
      <xdr:colOff>438151</xdr:colOff>
      <xdr:row>7</xdr:row>
      <xdr:rowOff>180974</xdr:rowOff>
    </xdr:to>
    <xdr:sp macro="" textlink="">
      <xdr:nvSpPr>
        <xdr:cNvPr id="4" name="Pfeil: gebogen 3">
          <a:extLst>
            <a:ext uri="{FF2B5EF4-FFF2-40B4-BE49-F238E27FC236}">
              <a16:creationId xmlns:a16="http://schemas.microsoft.com/office/drawing/2014/main" id="{9686BD5E-9B81-486C-96C1-104D73D7E6B4}"/>
            </a:ext>
          </a:extLst>
        </xdr:cNvPr>
        <xdr:cNvSpPr/>
      </xdr:nvSpPr>
      <xdr:spPr>
        <a:xfrm>
          <a:off x="4448174" y="357188"/>
          <a:ext cx="357190" cy="1090611"/>
        </a:xfrm>
        <a:prstGeom prst="bentArrow">
          <a:avLst>
            <a:gd name="adj1" fmla="val 39667"/>
            <a:gd name="adj2" fmla="val 35000"/>
            <a:gd name="adj3" fmla="val 25000"/>
            <a:gd name="adj4" fmla="val 43750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85723</xdr:colOff>
      <xdr:row>2</xdr:row>
      <xdr:rowOff>152400</xdr:rowOff>
    </xdr:from>
    <xdr:to>
      <xdr:col>8</xdr:col>
      <xdr:colOff>442913</xdr:colOff>
      <xdr:row>7</xdr:row>
      <xdr:rowOff>180974</xdr:rowOff>
    </xdr:to>
    <xdr:sp macro="" textlink="">
      <xdr:nvSpPr>
        <xdr:cNvPr id="5" name="Pfeil: gebogen 4">
          <a:extLst>
            <a:ext uri="{FF2B5EF4-FFF2-40B4-BE49-F238E27FC236}">
              <a16:creationId xmlns:a16="http://schemas.microsoft.com/office/drawing/2014/main" id="{D6F4D529-01C3-4B61-B219-86239222D5AD}"/>
            </a:ext>
          </a:extLst>
        </xdr:cNvPr>
        <xdr:cNvSpPr/>
      </xdr:nvSpPr>
      <xdr:spPr>
        <a:xfrm>
          <a:off x="4010023" y="514350"/>
          <a:ext cx="357190" cy="933449"/>
        </a:xfrm>
        <a:prstGeom prst="bentArrow">
          <a:avLst>
            <a:gd name="adj1" fmla="val 39667"/>
            <a:gd name="adj2" fmla="val 35000"/>
            <a:gd name="adj3" fmla="val 25000"/>
            <a:gd name="adj4" fmla="val 43750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104773</xdr:colOff>
      <xdr:row>3</xdr:row>
      <xdr:rowOff>142875</xdr:rowOff>
    </xdr:from>
    <xdr:to>
      <xdr:col>9</xdr:col>
      <xdr:colOff>461963</xdr:colOff>
      <xdr:row>7</xdr:row>
      <xdr:rowOff>180974</xdr:rowOff>
    </xdr:to>
    <xdr:sp macro="" textlink="">
      <xdr:nvSpPr>
        <xdr:cNvPr id="6" name="Pfeil: gebogen 5">
          <a:extLst>
            <a:ext uri="{FF2B5EF4-FFF2-40B4-BE49-F238E27FC236}">
              <a16:creationId xmlns:a16="http://schemas.microsoft.com/office/drawing/2014/main" id="{463FCAEE-43DE-424C-809A-25FE92C54C3C}"/>
            </a:ext>
          </a:extLst>
        </xdr:cNvPr>
        <xdr:cNvSpPr/>
      </xdr:nvSpPr>
      <xdr:spPr>
        <a:xfrm>
          <a:off x="4524373" y="685800"/>
          <a:ext cx="357190" cy="761999"/>
        </a:xfrm>
        <a:prstGeom prst="bentArrow">
          <a:avLst>
            <a:gd name="adj1" fmla="val 39667"/>
            <a:gd name="adj2" fmla="val 35000"/>
            <a:gd name="adj3" fmla="val 25000"/>
            <a:gd name="adj4" fmla="val 43750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71435</xdr:colOff>
      <xdr:row>4</xdr:row>
      <xdr:rowOff>147638</xdr:rowOff>
    </xdr:from>
    <xdr:to>
      <xdr:col>10</xdr:col>
      <xdr:colOff>428625</xdr:colOff>
      <xdr:row>7</xdr:row>
      <xdr:rowOff>180974</xdr:rowOff>
    </xdr:to>
    <xdr:sp macro="" textlink="">
      <xdr:nvSpPr>
        <xdr:cNvPr id="7" name="Pfeil: gebogen 6">
          <a:extLst>
            <a:ext uri="{FF2B5EF4-FFF2-40B4-BE49-F238E27FC236}">
              <a16:creationId xmlns:a16="http://schemas.microsoft.com/office/drawing/2014/main" id="{A5AECAC5-FB82-4215-A00C-DA7CA1D259CA}"/>
            </a:ext>
          </a:extLst>
        </xdr:cNvPr>
        <xdr:cNvSpPr/>
      </xdr:nvSpPr>
      <xdr:spPr>
        <a:xfrm>
          <a:off x="4986335" y="871538"/>
          <a:ext cx="357190" cy="576261"/>
        </a:xfrm>
        <a:prstGeom prst="bentArrow">
          <a:avLst>
            <a:gd name="adj1" fmla="val 39667"/>
            <a:gd name="adj2" fmla="val 35000"/>
            <a:gd name="adj3" fmla="val 25000"/>
            <a:gd name="adj4" fmla="val 43750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266697</xdr:colOff>
      <xdr:row>5</xdr:row>
      <xdr:rowOff>152400</xdr:rowOff>
    </xdr:from>
    <xdr:to>
      <xdr:col>11</xdr:col>
      <xdr:colOff>623887</xdr:colOff>
      <xdr:row>7</xdr:row>
      <xdr:rowOff>180974</xdr:rowOff>
    </xdr:to>
    <xdr:sp macro="" textlink="">
      <xdr:nvSpPr>
        <xdr:cNvPr id="8" name="Pfeil: gebogen 7">
          <a:extLst>
            <a:ext uri="{FF2B5EF4-FFF2-40B4-BE49-F238E27FC236}">
              <a16:creationId xmlns:a16="http://schemas.microsoft.com/office/drawing/2014/main" id="{7A9374E2-7F5C-45AD-919A-2EEF4F0B057D}"/>
            </a:ext>
          </a:extLst>
        </xdr:cNvPr>
        <xdr:cNvSpPr/>
      </xdr:nvSpPr>
      <xdr:spPr>
        <a:xfrm>
          <a:off x="6057897" y="1057275"/>
          <a:ext cx="357190" cy="390524"/>
        </a:xfrm>
        <a:prstGeom prst="bentArrow">
          <a:avLst>
            <a:gd name="adj1" fmla="val 39667"/>
            <a:gd name="adj2" fmla="val 35000"/>
            <a:gd name="adj3" fmla="val 25000"/>
            <a:gd name="adj4" fmla="val 43750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oneCellAnchor>
    <xdr:from>
      <xdr:col>13</xdr:col>
      <xdr:colOff>109538</xdr:colOff>
      <xdr:row>7</xdr:row>
      <xdr:rowOff>23812</xdr:rowOff>
    </xdr:from>
    <xdr:ext cx="2791598" cy="29931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feld 8">
              <a:extLst>
                <a:ext uri="{FF2B5EF4-FFF2-40B4-BE49-F238E27FC236}">
                  <a16:creationId xmlns:a16="http://schemas.microsoft.com/office/drawing/2014/main" id="{DAE96A81-FB3A-4A54-ACA0-4196A6E60669}"/>
                </a:ext>
              </a:extLst>
            </xdr:cNvPr>
            <xdr:cNvSpPr txBox="1"/>
          </xdr:nvSpPr>
          <xdr:spPr>
            <a:xfrm>
              <a:off x="7424738" y="1290637"/>
              <a:ext cx="2791598" cy="2993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m:rPr>
                      <m:nor/>
                    </m:rPr>
                    <a:rPr lang="de-DE" sz="110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t</m:t>
                  </m:r>
                  <m:r>
                    <m:rPr>
                      <m:nor/>
                    </m:rPr>
                    <a:rPr lang="de-DE" sz="110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_</m:t>
                  </m:r>
                  <m:r>
                    <m:rPr>
                      <m:nor/>
                    </m:rPr>
                    <a:rPr lang="de-DE" sz="110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wert</m:t>
                  </m:r>
                  <m:r>
                    <a:rPr lang="de-DE" sz="1100" b="0" i="1">
                      <a:latin typeface="Cambria Math" panose="02040503050406030204" pitchFamily="18" charset="0"/>
                    </a:rPr>
                    <m:t>=</m:t>
                  </m:r>
                  <m:r>
                    <m:rPr>
                      <m:nor/>
                    </m:rPr>
                    <a:rPr lang="de-DE" sz="1100" b="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T</m:t>
                  </m:r>
                  <m:r>
                    <m:rPr>
                      <m:nor/>
                    </m:rPr>
                    <a:rPr lang="de-DE" sz="1100" b="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_</m:t>
                  </m:r>
                  <m:r>
                    <m:rPr>
                      <m:nor/>
                    </m:rPr>
                    <a:rPr lang="de-DE" sz="1100" b="0" i="1">
                      <a:solidFill>
                        <a:schemeClr val="tx1"/>
                      </a:solidFill>
                      <a:effectLst/>
                      <a:latin typeface="+mn-lt"/>
                      <a:ea typeface="+mn-ea"/>
                      <a:cs typeface="+mn-cs"/>
                    </a:rPr>
                    <m:t>uW</m:t>
                  </m:r>
                  <m:r>
                    <a:rPr lang="de-DE" sz="1100" b="0" i="1">
                      <a:latin typeface="Cambria Math" panose="02040503050406030204" pitchFamily="18" charset="0"/>
                    </a:rPr>
                    <m:t>+5°</m:t>
                  </m:r>
                  <m:r>
                    <a:rPr lang="de-DE" sz="1100" b="0" i="1">
                      <a:latin typeface="Cambria Math" panose="02040503050406030204" pitchFamily="18" charset="0"/>
                    </a:rPr>
                    <m:t>𝐶</m:t>
                  </m:r>
                  <m:r>
                    <a:rPr lang="de-DE" sz="1100" b="0" i="1">
                      <a:latin typeface="Cambria Math" panose="02040503050406030204" pitchFamily="18" charset="0"/>
                      <a:ea typeface="Cambria Math" panose="02040503050406030204" pitchFamily="18" charset="0"/>
                    </a:rPr>
                    <m:t>∙ </m:t>
                  </m:r>
                  <m:d>
                    <m:dPr>
                      <m:ctrlPr>
                        <a:rPr lang="de-DE" sz="1100" b="0" i="1">
                          <a:latin typeface="Cambria Math" panose="02040503050406030204" pitchFamily="18" charset="0"/>
                          <a:ea typeface="Cambria Math" panose="02040503050406030204" pitchFamily="18" charset="0"/>
                        </a:rPr>
                      </m:ctrlPr>
                    </m:dPr>
                    <m:e>
                      <m:f>
                        <m:fPr>
                          <m:ctrlPr>
                            <a:rPr lang="de-DE" sz="1100" b="0" i="1">
                              <a:latin typeface="Cambria Math" panose="02040503050406030204" pitchFamily="18" charset="0"/>
                              <a:ea typeface="Cambria Math" panose="02040503050406030204" pitchFamily="18" charset="0"/>
                            </a:rPr>
                          </m:ctrlPr>
                        </m:fPr>
                        <m:num>
                          <m:r>
                            <m:rPr>
                              <m:nor/>
                            </m:rPr>
                            <a:rPr lang="de-DE" sz="110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ADC</m:t>
                          </m:r>
                          <m:r>
                            <m:rPr>
                              <m:nor/>
                            </m:rPr>
                            <a:rPr lang="de-DE" sz="110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_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val</m:t>
                          </m:r>
                          <m:r>
                            <m:rPr>
                              <m:nor/>
                            </m:rPr>
                            <a:rPr lang="de-DE" sz="1100" b="0" i="0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 − 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ADC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_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uW</m:t>
                          </m:r>
                        </m:num>
                        <m:den>
                          <m:r>
                            <m:rPr>
                              <m:nor/>
                            </m:rPr>
                            <a:rPr lang="de-DE" sz="110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ADC</m:t>
                          </m:r>
                          <m:r>
                            <m:rPr>
                              <m:nor/>
                            </m:rPr>
                            <a:rPr lang="de-DE" sz="110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_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oW</m:t>
                          </m:r>
                          <m:r>
                            <m:rPr>
                              <m:nor/>
                            </m:rPr>
                            <a:rPr lang="de-DE" sz="1100" b="0" i="0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 − 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ADC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_</m:t>
                          </m:r>
                          <m:r>
                            <m:rPr>
                              <m:nor/>
                            </m:rPr>
                            <a:rPr lang="de-DE" sz="1100" b="0" i="1">
                              <a:solidFill>
                                <a:schemeClr val="tx1"/>
                              </a:solidFill>
                              <a:effectLst/>
                              <a:latin typeface="+mn-lt"/>
                              <a:ea typeface="+mn-ea"/>
                              <a:cs typeface="+mn-cs"/>
                            </a:rPr>
                            <m:t>uW</m:t>
                          </m:r>
                        </m:den>
                      </m:f>
                    </m:e>
                  </m:d>
                </m:oMath>
              </a14:m>
              <a:r>
                <a:rPr lang="de-DE" sz="1100"/>
                <a:t> </a:t>
              </a:r>
            </a:p>
          </xdr:txBody>
        </xdr:sp>
      </mc:Choice>
      <mc:Fallback xmlns="">
        <xdr:sp macro="" textlink="">
          <xdr:nvSpPr>
            <xdr:cNvPr id="9" name="Textfeld 8">
              <a:extLst>
                <a:ext uri="{FF2B5EF4-FFF2-40B4-BE49-F238E27FC236}">
                  <a16:creationId xmlns:a16="http://schemas.microsoft.com/office/drawing/2014/main" id="{DAE96A81-FB3A-4A54-ACA0-4196A6E60669}"/>
                </a:ext>
              </a:extLst>
            </xdr:cNvPr>
            <xdr:cNvSpPr txBox="1"/>
          </xdr:nvSpPr>
          <xdr:spPr>
            <a:xfrm>
              <a:off x="7424738" y="1290637"/>
              <a:ext cx="2791598" cy="2993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de-DE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"t_wert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"</a:t>
              </a:r>
              <a:r>
                <a:rPr lang="de-DE" sz="1100" b="0" i="0">
                  <a:latin typeface="Cambria Math" panose="02040503050406030204" pitchFamily="18" charset="0"/>
                </a:rPr>
                <a:t>=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"T_uW"</a:t>
              </a:r>
              <a:r>
                <a:rPr lang="de-DE" sz="1100" b="0" i="0">
                  <a:latin typeface="Cambria Math" panose="02040503050406030204" pitchFamily="18" charset="0"/>
                </a:rPr>
                <a:t>+5°𝐶</a:t>
              </a:r>
              <a:r>
                <a:rPr lang="de-DE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∙ (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"</a:t>
              </a:r>
              <a:r>
                <a:rPr lang="de-DE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ADC_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val − ADC_uW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" /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"</a:t>
              </a:r>
              <a:r>
                <a:rPr lang="de-DE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ADC_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oW - ADC_uW</a:t>
              </a:r>
              <a:r>
                <a:rPr lang="de-DE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+mn-cs"/>
                </a:rPr>
                <a:t>" )</a:t>
              </a:r>
              <a:r>
                <a:rPr lang="de-DE" sz="1100"/>
                <a:t> </a:t>
              </a:r>
            </a:p>
          </xdr:txBody>
        </xdr:sp>
      </mc:Fallback>
    </mc:AlternateContent>
    <xdr:clientData/>
  </xdr:oneCellAnchor>
  <xdr:twoCellAnchor>
    <xdr:from>
      <xdr:col>0</xdr:col>
      <xdr:colOff>233363</xdr:colOff>
      <xdr:row>4</xdr:row>
      <xdr:rowOff>23813</xdr:rowOff>
    </xdr:from>
    <xdr:to>
      <xdr:col>4</xdr:col>
      <xdr:colOff>23812</xdr:colOff>
      <xdr:row>8</xdr:row>
      <xdr:rowOff>138112</xdr:rowOff>
    </xdr:to>
    <xdr:sp macro="" textlink="">
      <xdr:nvSpPr>
        <xdr:cNvPr id="10" name="Pfeil: nach unten 9">
          <a:extLst>
            <a:ext uri="{FF2B5EF4-FFF2-40B4-BE49-F238E27FC236}">
              <a16:creationId xmlns:a16="http://schemas.microsoft.com/office/drawing/2014/main" id="{2A223ECC-7539-4BA5-A2B9-860B4CC532E0}"/>
            </a:ext>
          </a:extLst>
        </xdr:cNvPr>
        <xdr:cNvSpPr/>
      </xdr:nvSpPr>
      <xdr:spPr>
        <a:xfrm>
          <a:off x="233363" y="747713"/>
          <a:ext cx="1785937" cy="842962"/>
        </a:xfrm>
        <a:prstGeom prst="downArrow">
          <a:avLst>
            <a:gd name="adj1" fmla="val 75928"/>
            <a:gd name="adj2" fmla="val 35242"/>
          </a:avLst>
        </a:prstGeom>
        <a:solidFill>
          <a:schemeClr val="bg2"/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r>
            <a:rPr lang="de-DE" sz="1100">
              <a:solidFill>
                <a:schemeClr val="tx1"/>
              </a:solidFill>
              <a:latin typeface="+mn-lt"/>
              <a:ea typeface="+mn-ea"/>
              <a:cs typeface="+mn-cs"/>
            </a:rPr>
            <a:t>Diese Werte sind aus der ersten Tabelle</a:t>
          </a:r>
          <a:r>
            <a:rPr lang="de-DE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entnommen</a:t>
          </a:r>
          <a:endParaRPr lang="de-DE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CD927-BE3C-4FD3-971C-2B9FF1ED74E6}">
  <dimension ref="A1:J45"/>
  <sheetViews>
    <sheetView tabSelected="1" workbookViewId="0">
      <pane xSplit="5" ySplit="6" topLeftCell="F23" activePane="bottomRight" state="frozen"/>
      <selection pane="topRight" activeCell="F1" sqref="F1"/>
      <selection pane="bottomLeft" activeCell="A7" sqref="A7"/>
      <selection pane="bottomRight" activeCell="I29" sqref="I29"/>
    </sheetView>
  </sheetViews>
  <sheetFormatPr baseColWidth="10" defaultRowHeight="14.25" x14ac:dyDescent="0.45"/>
  <cols>
    <col min="1" max="1" width="8.796875" customWidth="1"/>
    <col min="2" max="2" width="7.19921875" hidden="1" customWidth="1"/>
    <col min="3" max="3" width="11.86328125" hidden="1" customWidth="1"/>
    <col min="4" max="4" width="5.19921875" hidden="1" customWidth="1"/>
    <col min="5" max="5" width="7.73046875" bestFit="1" customWidth="1"/>
    <col min="7" max="7" width="11.6640625" bestFit="1" customWidth="1"/>
    <col min="8" max="8" width="4.265625" customWidth="1"/>
  </cols>
  <sheetData>
    <row r="1" spans="1:10" x14ac:dyDescent="0.45">
      <c r="A1" s="27" t="s">
        <v>14</v>
      </c>
      <c r="B1" s="28"/>
      <c r="C1" s="28"/>
      <c r="D1" s="28"/>
      <c r="E1" s="28"/>
      <c r="G1" s="29" t="s">
        <v>16</v>
      </c>
    </row>
    <row r="2" spans="1:10" x14ac:dyDescent="0.45">
      <c r="A2" s="27" t="s">
        <v>15</v>
      </c>
      <c r="B2" s="28"/>
      <c r="C2" s="28"/>
      <c r="D2" s="28"/>
      <c r="E2" s="28"/>
      <c r="G2" s="29" t="s">
        <v>17</v>
      </c>
      <c r="I2" s="1" t="s">
        <v>5</v>
      </c>
      <c r="J2" s="24">
        <v>5</v>
      </c>
    </row>
    <row r="3" spans="1:10" ht="14.65" thickBot="1" x14ac:dyDescent="0.5">
      <c r="I3" s="1" t="s">
        <v>6</v>
      </c>
      <c r="J3" s="25">
        <v>4.7</v>
      </c>
    </row>
    <row r="4" spans="1:10" x14ac:dyDescent="0.45">
      <c r="A4" s="5" t="s">
        <v>11</v>
      </c>
      <c r="B4" s="5" t="s">
        <v>9</v>
      </c>
      <c r="C4" s="4" t="s">
        <v>10</v>
      </c>
      <c r="D4" s="5" t="s">
        <v>2</v>
      </c>
      <c r="E4" s="5" t="s">
        <v>4</v>
      </c>
      <c r="F4" s="17" t="s">
        <v>12</v>
      </c>
      <c r="G4" s="18" t="s">
        <v>8</v>
      </c>
      <c r="I4" s="1" t="s">
        <v>7</v>
      </c>
      <c r="J4">
        <f>2^10</f>
        <v>1024</v>
      </c>
    </row>
    <row r="5" spans="1:10" x14ac:dyDescent="0.45">
      <c r="A5" s="6"/>
      <c r="B5" s="6"/>
      <c r="C5" s="6" t="s">
        <v>0</v>
      </c>
      <c r="D5" s="7" t="s">
        <v>3</v>
      </c>
      <c r="E5" s="7"/>
      <c r="F5" s="19"/>
      <c r="G5" s="20"/>
    </row>
    <row r="6" spans="1:10" ht="14.65" thickBot="1" x14ac:dyDescent="0.5">
      <c r="A6" s="8"/>
      <c r="B6" s="8"/>
      <c r="C6" s="9" t="s">
        <v>1</v>
      </c>
      <c r="D6" s="10"/>
      <c r="E6" s="16">
        <v>6.4720000000000004</v>
      </c>
      <c r="F6" s="21"/>
      <c r="G6" s="22"/>
    </row>
    <row r="7" spans="1:10" ht="14.65" thickBot="1" x14ac:dyDescent="0.5">
      <c r="A7" s="11">
        <v>-40</v>
      </c>
      <c r="B7" s="23">
        <v>33.21</v>
      </c>
      <c r="C7" s="23">
        <v>2.66</v>
      </c>
      <c r="D7" s="11">
        <v>6.57</v>
      </c>
      <c r="E7" s="11">
        <v>156.1</v>
      </c>
      <c r="F7" s="3" cm="1">
        <f t="array" ref="F7:F45">R_NTC/(R_pullup+R_NTC)*V_CC</f>
        <v>4.8538557213930353</v>
      </c>
      <c r="G7" s="2" cm="1">
        <f t="array" ref="G7:G45">ROUNDDOWN(V_NTC/V_CC*max_ADCval,0)</f>
        <v>994</v>
      </c>
    </row>
    <row r="8" spans="1:10" ht="14.65" thickBot="1" x14ac:dyDescent="0.5">
      <c r="A8" s="11">
        <v>-35</v>
      </c>
      <c r="B8" s="23">
        <v>23.99</v>
      </c>
      <c r="C8" s="23">
        <v>2.41</v>
      </c>
      <c r="D8" s="11">
        <v>6.36</v>
      </c>
      <c r="E8" s="11">
        <v>112.8</v>
      </c>
      <c r="F8" s="3">
        <v>4.8</v>
      </c>
      <c r="G8" s="34">
        <v>983</v>
      </c>
    </row>
    <row r="9" spans="1:10" ht="14.65" thickBot="1" x14ac:dyDescent="0.5">
      <c r="A9" s="11">
        <v>-30</v>
      </c>
      <c r="B9" s="23">
        <v>17.52</v>
      </c>
      <c r="C9" s="23">
        <v>2.17</v>
      </c>
      <c r="D9" s="11">
        <v>6.15</v>
      </c>
      <c r="E9" s="23">
        <v>82.35</v>
      </c>
      <c r="F9" s="3">
        <v>4.7300402067777139</v>
      </c>
      <c r="G9" s="26">
        <v>968</v>
      </c>
    </row>
    <row r="10" spans="1:10" ht="14.65" thickBot="1" x14ac:dyDescent="0.5">
      <c r="A10" s="11">
        <v>-25</v>
      </c>
      <c r="B10" s="23">
        <v>12.93</v>
      </c>
      <c r="C10" s="23">
        <v>1.94</v>
      </c>
      <c r="D10" s="11">
        <v>5.95</v>
      </c>
      <c r="E10" s="23">
        <v>60.77</v>
      </c>
      <c r="F10" s="3">
        <v>4.6410569726592339</v>
      </c>
      <c r="G10" s="26">
        <v>950</v>
      </c>
    </row>
    <row r="11" spans="1:10" ht="14.65" thickBot="1" x14ac:dyDescent="0.5">
      <c r="A11" s="11">
        <v>-20</v>
      </c>
      <c r="B11" s="13">
        <v>9.6359999999999992</v>
      </c>
      <c r="C11" s="23">
        <v>1.71</v>
      </c>
      <c r="D11" s="11">
        <v>5.76</v>
      </c>
      <c r="E11" s="23">
        <v>45.3</v>
      </c>
      <c r="F11" s="3">
        <v>4.5299999999999994</v>
      </c>
      <c r="G11" s="26">
        <v>927</v>
      </c>
    </row>
    <row r="12" spans="1:10" ht="14.65" thickBot="1" x14ac:dyDescent="0.5">
      <c r="A12" s="11">
        <v>-15</v>
      </c>
      <c r="B12" s="13">
        <v>7.25</v>
      </c>
      <c r="C12" s="23">
        <v>1.5</v>
      </c>
      <c r="D12" s="11">
        <v>5.58</v>
      </c>
      <c r="E12" s="23">
        <v>34.08</v>
      </c>
      <c r="F12" s="3">
        <v>4.3940175348117583</v>
      </c>
      <c r="G12" s="26">
        <v>899</v>
      </c>
    </row>
    <row r="13" spans="1:10" ht="14.65" thickBot="1" x14ac:dyDescent="0.5">
      <c r="A13" s="11">
        <v>-10</v>
      </c>
      <c r="B13" s="13">
        <v>5.5049999999999999</v>
      </c>
      <c r="C13" s="23">
        <v>1.29</v>
      </c>
      <c r="D13" s="11">
        <v>5.4</v>
      </c>
      <c r="E13" s="23">
        <v>25.87</v>
      </c>
      <c r="F13" s="3">
        <v>4.2312724893686617</v>
      </c>
      <c r="G13" s="26">
        <v>866</v>
      </c>
    </row>
    <row r="14" spans="1:10" ht="14.65" thickBot="1" x14ac:dyDescent="0.5">
      <c r="A14" s="11">
        <v>-5</v>
      </c>
      <c r="B14" s="13">
        <v>4.2160000000000002</v>
      </c>
      <c r="C14" s="23">
        <v>1.08</v>
      </c>
      <c r="D14" s="11">
        <v>5.24</v>
      </c>
      <c r="E14" s="23">
        <v>19.809999999999999</v>
      </c>
      <c r="F14" s="3">
        <v>4.041207670338637</v>
      </c>
      <c r="G14" s="26">
        <v>827</v>
      </c>
    </row>
    <row r="15" spans="1:10" ht="14.65" thickBot="1" x14ac:dyDescent="0.5">
      <c r="A15" s="11">
        <v>0</v>
      </c>
      <c r="B15" s="13">
        <v>3.2549999999999999</v>
      </c>
      <c r="C15" s="23">
        <v>0.89</v>
      </c>
      <c r="D15" s="11">
        <v>5.08</v>
      </c>
      <c r="E15" s="23">
        <v>15.3</v>
      </c>
      <c r="F15" s="3">
        <v>3.8250000000000002</v>
      </c>
      <c r="G15" s="26">
        <v>783</v>
      </c>
    </row>
    <row r="16" spans="1:10" ht="14.65" thickBot="1" x14ac:dyDescent="0.5">
      <c r="A16" s="11">
        <v>5</v>
      </c>
      <c r="B16" s="13">
        <v>2.5339999999999998</v>
      </c>
      <c r="C16" s="23">
        <v>0.7</v>
      </c>
      <c r="D16" s="11">
        <v>4.92</v>
      </c>
      <c r="E16" s="23">
        <v>11.91</v>
      </c>
      <c r="F16" s="3">
        <v>3.585189644792294</v>
      </c>
      <c r="G16" s="26">
        <v>734</v>
      </c>
    </row>
    <row r="17" spans="1:7" ht="14.65" thickBot="1" x14ac:dyDescent="0.5">
      <c r="A17" s="11">
        <v>10</v>
      </c>
      <c r="B17" s="13">
        <v>1.9870000000000001</v>
      </c>
      <c r="C17" s="23">
        <v>0.52</v>
      </c>
      <c r="D17" s="11">
        <v>4.78</v>
      </c>
      <c r="E17" s="13">
        <v>9.34</v>
      </c>
      <c r="F17" s="3">
        <v>3.3262108262108265</v>
      </c>
      <c r="G17" s="26">
        <v>681</v>
      </c>
    </row>
    <row r="18" spans="1:7" ht="14.65" thickBot="1" x14ac:dyDescent="0.5">
      <c r="A18" s="11">
        <v>15</v>
      </c>
      <c r="B18" s="13">
        <v>1.57</v>
      </c>
      <c r="C18" s="23">
        <v>0.34</v>
      </c>
      <c r="D18" s="11">
        <v>4.6399999999999997</v>
      </c>
      <c r="E18" s="13">
        <v>7.3780000000000001</v>
      </c>
      <c r="F18" s="3">
        <v>3.0543136280841199</v>
      </c>
      <c r="G18" s="26">
        <v>625</v>
      </c>
    </row>
    <row r="19" spans="1:7" ht="14.65" thickBot="1" x14ac:dyDescent="0.5">
      <c r="A19" s="11">
        <v>20</v>
      </c>
      <c r="B19" s="13">
        <v>1.2490000000000001</v>
      </c>
      <c r="C19" s="23">
        <v>0.17</v>
      </c>
      <c r="D19" s="11">
        <v>4.5</v>
      </c>
      <c r="E19" s="13">
        <v>5.8689999999999998</v>
      </c>
      <c r="F19" s="3">
        <v>2.7765162267007288</v>
      </c>
      <c r="G19" s="26">
        <v>568</v>
      </c>
    </row>
    <row r="20" spans="1:7" ht="14.65" thickBot="1" x14ac:dyDescent="0.5">
      <c r="A20" s="11">
        <v>25</v>
      </c>
      <c r="B20" s="13">
        <v>1</v>
      </c>
      <c r="C20" s="23">
        <v>0</v>
      </c>
      <c r="D20" s="11">
        <v>4.37</v>
      </c>
      <c r="E20" s="13">
        <v>4.7</v>
      </c>
      <c r="F20" s="3">
        <v>2.5</v>
      </c>
      <c r="G20" s="26">
        <v>512</v>
      </c>
    </row>
    <row r="21" spans="1:7" ht="14.65" thickBot="1" x14ac:dyDescent="0.5">
      <c r="A21" s="11">
        <v>30</v>
      </c>
      <c r="B21" s="14">
        <v>0.80589999999999995</v>
      </c>
      <c r="C21" s="23">
        <v>0.16</v>
      </c>
      <c r="D21" s="11">
        <v>4.25</v>
      </c>
      <c r="E21" s="13">
        <v>3.7879999999999998</v>
      </c>
      <c r="F21" s="3">
        <v>2.2313854853911406</v>
      </c>
      <c r="G21" s="26">
        <v>456</v>
      </c>
    </row>
    <row r="22" spans="1:7" ht="14.65" thickBot="1" x14ac:dyDescent="0.5">
      <c r="A22" s="11">
        <v>35</v>
      </c>
      <c r="B22" s="14">
        <v>0.65349999999999997</v>
      </c>
      <c r="C22" s="23">
        <v>0.32</v>
      </c>
      <c r="D22" s="11">
        <v>4.13</v>
      </c>
      <c r="E22" s="14">
        <v>3.0720000000000001</v>
      </c>
      <c r="F22" s="3">
        <v>1.9763252702007206</v>
      </c>
      <c r="G22" s="26">
        <v>404</v>
      </c>
    </row>
    <row r="23" spans="1:7" ht="14.65" thickBot="1" x14ac:dyDescent="0.5">
      <c r="A23" s="11">
        <v>40</v>
      </c>
      <c r="B23" s="14">
        <v>0.53300000000000003</v>
      </c>
      <c r="C23" s="23">
        <v>0.47</v>
      </c>
      <c r="D23" s="11">
        <v>4.0199999999999996</v>
      </c>
      <c r="E23" s="14">
        <v>2.5049999999999999</v>
      </c>
      <c r="F23" s="3">
        <v>1.7383761276891048</v>
      </c>
      <c r="G23" s="26">
        <v>356</v>
      </c>
    </row>
    <row r="24" spans="1:7" ht="14.65" thickBot="1" x14ac:dyDescent="0.5">
      <c r="A24" s="11">
        <v>45</v>
      </c>
      <c r="B24" s="14">
        <v>0.43719999999999998</v>
      </c>
      <c r="C24" s="23">
        <v>0.62</v>
      </c>
      <c r="D24" s="11">
        <v>3.91</v>
      </c>
      <c r="E24" s="14">
        <v>2.0550000000000002</v>
      </c>
      <c r="F24" s="3">
        <v>1.5210954848260547</v>
      </c>
      <c r="G24" s="26">
        <v>311</v>
      </c>
    </row>
    <row r="25" spans="1:7" ht="14.65" thickBot="1" x14ac:dyDescent="0.5">
      <c r="A25" s="11">
        <v>50</v>
      </c>
      <c r="B25" s="14">
        <v>0.36049999999999999</v>
      </c>
      <c r="C25" s="23">
        <v>0.77</v>
      </c>
      <c r="D25" s="11">
        <v>3.8</v>
      </c>
      <c r="E25" s="14">
        <v>1.694</v>
      </c>
      <c r="F25" s="3">
        <v>1.3246793869252425</v>
      </c>
      <c r="G25" s="26">
        <v>271</v>
      </c>
    </row>
    <row r="26" spans="1:7" ht="14.65" thickBot="1" x14ac:dyDescent="0.5">
      <c r="A26" s="11">
        <v>55</v>
      </c>
      <c r="B26" s="14">
        <v>0.2989</v>
      </c>
      <c r="C26" s="23">
        <v>0.91</v>
      </c>
      <c r="D26" s="11">
        <v>3.7</v>
      </c>
      <c r="E26" s="14">
        <v>1.405</v>
      </c>
      <c r="F26" s="3">
        <v>1.1506961506961506</v>
      </c>
      <c r="G26" s="34">
        <v>235</v>
      </c>
    </row>
    <row r="27" spans="1:7" ht="14.65" thickBot="1" x14ac:dyDescent="0.5">
      <c r="A27" s="11">
        <v>60</v>
      </c>
      <c r="B27" s="14">
        <v>0.249</v>
      </c>
      <c r="C27" s="23">
        <v>1.05</v>
      </c>
      <c r="D27" s="11">
        <v>3.6</v>
      </c>
      <c r="E27" s="14">
        <v>1.17</v>
      </c>
      <c r="F27" s="3">
        <v>0.99659284497444633</v>
      </c>
      <c r="G27" s="2">
        <v>204</v>
      </c>
    </row>
    <row r="28" spans="1:7" ht="14.65" thickBot="1" x14ac:dyDescent="0.5">
      <c r="A28" s="11">
        <v>65</v>
      </c>
      <c r="B28" s="14">
        <v>0.2084</v>
      </c>
      <c r="C28" s="23">
        <v>1.18</v>
      </c>
      <c r="D28" s="11">
        <v>3.51</v>
      </c>
      <c r="E28" s="14">
        <v>0.97970000000000002</v>
      </c>
      <c r="F28" s="3">
        <v>0.86245752416500876</v>
      </c>
      <c r="G28" s="2">
        <v>176</v>
      </c>
    </row>
    <row r="29" spans="1:7" ht="14.65" thickBot="1" x14ac:dyDescent="0.5">
      <c r="A29" s="11">
        <v>70</v>
      </c>
      <c r="B29" s="14">
        <v>0.17530000000000001</v>
      </c>
      <c r="C29" s="23">
        <v>1.31</v>
      </c>
      <c r="D29" s="11">
        <v>3.42</v>
      </c>
      <c r="E29" s="14">
        <v>0.82389999999999997</v>
      </c>
      <c r="F29" s="3">
        <v>0.74575933670051953</v>
      </c>
      <c r="G29" s="2">
        <v>152</v>
      </c>
    </row>
    <row r="30" spans="1:7" ht="14.65" thickBot="1" x14ac:dyDescent="0.5">
      <c r="A30" s="11">
        <v>75</v>
      </c>
      <c r="B30" s="14">
        <v>0.14810000000000001</v>
      </c>
      <c r="C30" s="23">
        <v>1.44</v>
      </c>
      <c r="D30" s="11">
        <v>3.33</v>
      </c>
      <c r="E30" s="14">
        <v>0.69599999999999995</v>
      </c>
      <c r="F30" s="3">
        <v>0.64492216456634543</v>
      </c>
      <c r="G30" s="2">
        <v>132</v>
      </c>
    </row>
    <row r="31" spans="1:7" ht="14.65" thickBot="1" x14ac:dyDescent="0.5">
      <c r="A31" s="11">
        <v>80</v>
      </c>
      <c r="B31" s="14">
        <v>0.12559999999999999</v>
      </c>
      <c r="C31" s="23">
        <v>1.57</v>
      </c>
      <c r="D31" s="11">
        <v>3.25</v>
      </c>
      <c r="E31" s="14">
        <v>0.59050000000000002</v>
      </c>
      <c r="F31" s="3">
        <v>0.55807579623854087</v>
      </c>
      <c r="G31" s="2">
        <v>114</v>
      </c>
    </row>
    <row r="32" spans="1:7" ht="14.65" thickBot="1" x14ac:dyDescent="0.5">
      <c r="A32" s="11">
        <v>85</v>
      </c>
      <c r="B32" s="14">
        <v>0.107</v>
      </c>
      <c r="C32" s="23">
        <v>1.69</v>
      </c>
      <c r="D32" s="11">
        <v>3.16</v>
      </c>
      <c r="E32" s="14">
        <v>0.50309999999999999</v>
      </c>
      <c r="F32" s="3">
        <v>0.48346178239895449</v>
      </c>
      <c r="G32" s="2">
        <v>99</v>
      </c>
    </row>
    <row r="33" spans="1:7" ht="14.65" thickBot="1" x14ac:dyDescent="0.5">
      <c r="A33" s="11">
        <v>90</v>
      </c>
      <c r="B33" s="15">
        <v>9.1539999999999996E-2</v>
      </c>
      <c r="C33" s="23">
        <v>1.81</v>
      </c>
      <c r="D33" s="11">
        <v>3.09</v>
      </c>
      <c r="E33" s="14">
        <v>0.43030000000000002</v>
      </c>
      <c r="F33" s="3">
        <v>0.41937118687016356</v>
      </c>
      <c r="G33" s="2">
        <v>85</v>
      </c>
    </row>
    <row r="34" spans="1:7" ht="14.65" thickBot="1" x14ac:dyDescent="0.5">
      <c r="A34" s="11">
        <v>95</v>
      </c>
      <c r="B34" s="15">
        <v>7.8600000000000003E-2</v>
      </c>
      <c r="C34" s="23">
        <v>1.93</v>
      </c>
      <c r="D34" s="11">
        <v>3.01</v>
      </c>
      <c r="E34" s="14">
        <v>0.36940000000000001</v>
      </c>
      <c r="F34" s="3">
        <v>0.36434292026669823</v>
      </c>
      <c r="G34" s="2">
        <v>74</v>
      </c>
    </row>
    <row r="35" spans="1:7" ht="14.65" thickBot="1" x14ac:dyDescent="0.5">
      <c r="A35" s="11">
        <v>100</v>
      </c>
      <c r="B35" s="15">
        <v>6.7729999999999999E-2</v>
      </c>
      <c r="C35" s="23">
        <v>2.04</v>
      </c>
      <c r="D35" s="11">
        <v>2.94</v>
      </c>
      <c r="E35" s="14">
        <v>0.31830000000000003</v>
      </c>
      <c r="F35" s="3">
        <v>0.3171392702708089</v>
      </c>
      <c r="G35" s="2">
        <v>64</v>
      </c>
    </row>
    <row r="36" spans="1:7" ht="14.65" thickBot="1" x14ac:dyDescent="0.5">
      <c r="A36" s="11">
        <v>105</v>
      </c>
      <c r="B36" s="15">
        <v>5.858E-2</v>
      </c>
      <c r="C36" s="23">
        <v>2.15</v>
      </c>
      <c r="D36" s="11">
        <v>2.87</v>
      </c>
      <c r="E36" s="14">
        <v>0.27529999999999999</v>
      </c>
      <c r="F36" s="3">
        <v>0.27666673366430161</v>
      </c>
      <c r="G36" s="2">
        <v>56</v>
      </c>
    </row>
    <row r="37" spans="1:7" ht="14.65" thickBot="1" x14ac:dyDescent="0.5">
      <c r="A37" s="11">
        <v>110</v>
      </c>
      <c r="B37" s="15">
        <v>5.083E-2</v>
      </c>
      <c r="C37" s="23">
        <v>2.2599999999999998</v>
      </c>
      <c r="D37" s="11">
        <v>2.8</v>
      </c>
      <c r="E37" s="14">
        <v>0.2389</v>
      </c>
      <c r="F37" s="3">
        <v>0.24185547389094736</v>
      </c>
      <c r="G37" s="2">
        <v>49</v>
      </c>
    </row>
    <row r="38" spans="1:7" ht="14.65" thickBot="1" x14ac:dyDescent="0.5">
      <c r="A38" s="11">
        <v>115</v>
      </c>
      <c r="B38" s="15">
        <v>4.4260000000000001E-2</v>
      </c>
      <c r="C38" s="23">
        <v>2.37</v>
      </c>
      <c r="D38" s="11">
        <v>2.73</v>
      </c>
      <c r="E38" s="14">
        <v>0.20799999999999999</v>
      </c>
      <c r="F38" s="3">
        <v>0.21189894050529745</v>
      </c>
      <c r="G38" s="2">
        <v>43</v>
      </c>
    </row>
    <row r="39" spans="1:7" ht="14.65" thickBot="1" x14ac:dyDescent="0.5">
      <c r="A39" s="11">
        <v>120</v>
      </c>
      <c r="B39" s="15">
        <v>3.866E-2</v>
      </c>
      <c r="C39" s="23">
        <v>2.4700000000000002</v>
      </c>
      <c r="D39" s="11">
        <v>2.67</v>
      </c>
      <c r="E39" s="14">
        <v>0.1817</v>
      </c>
      <c r="F39" s="3">
        <v>0.18610320175348749</v>
      </c>
      <c r="G39" s="2">
        <v>38</v>
      </c>
    </row>
    <row r="40" spans="1:7" ht="14.65" thickBot="1" x14ac:dyDescent="0.5">
      <c r="A40" s="11">
        <v>125</v>
      </c>
      <c r="B40" s="15">
        <v>3.3869999999999997E-2</v>
      </c>
      <c r="C40" s="23">
        <v>2.57</v>
      </c>
      <c r="D40" s="11">
        <v>2.61</v>
      </c>
      <c r="E40" s="14">
        <v>0.15920000000000001</v>
      </c>
      <c r="F40" s="3">
        <v>0.16381297332894301</v>
      </c>
      <c r="G40" s="2">
        <v>33</v>
      </c>
    </row>
    <row r="41" spans="1:7" ht="14.65" thickBot="1" x14ac:dyDescent="0.5">
      <c r="A41" s="11">
        <v>130</v>
      </c>
      <c r="B41" s="15">
        <v>2.9770000000000001E-2</v>
      </c>
      <c r="C41" s="23">
        <v>2.67</v>
      </c>
      <c r="D41" s="11">
        <v>2.5499999999999998</v>
      </c>
      <c r="E41" s="14">
        <v>0.1399</v>
      </c>
      <c r="F41" s="3">
        <v>0.14452777949957643</v>
      </c>
      <c r="G41" s="2">
        <v>29</v>
      </c>
    </row>
    <row r="42" spans="1:7" ht="14.65" thickBot="1" x14ac:dyDescent="0.5">
      <c r="A42" s="11">
        <v>135</v>
      </c>
      <c r="B42" s="15">
        <v>2.6239999999999999E-2</v>
      </c>
      <c r="C42" s="23">
        <v>2.77</v>
      </c>
      <c r="D42" s="11">
        <v>2.4900000000000002</v>
      </c>
      <c r="E42" s="14">
        <v>0.12330000000000001</v>
      </c>
      <c r="F42" s="3">
        <v>0.12781705471357785</v>
      </c>
      <c r="G42" s="2">
        <v>26</v>
      </c>
    </row>
    <row r="43" spans="1:7" ht="14.65" thickBot="1" x14ac:dyDescent="0.5">
      <c r="A43" s="11">
        <v>140</v>
      </c>
      <c r="B43" s="15">
        <v>2.3189999999999999E-2</v>
      </c>
      <c r="C43" s="23">
        <v>2.86</v>
      </c>
      <c r="D43" s="11">
        <v>2.4300000000000002</v>
      </c>
      <c r="E43" s="14">
        <v>0.109</v>
      </c>
      <c r="F43" s="3">
        <v>0.11332917446454564</v>
      </c>
      <c r="G43" s="2">
        <v>23</v>
      </c>
    </row>
    <row r="44" spans="1:7" ht="14.65" thickBot="1" x14ac:dyDescent="0.5">
      <c r="A44" s="11">
        <v>145</v>
      </c>
      <c r="B44" s="15">
        <v>2.0549999999999999E-2</v>
      </c>
      <c r="C44" s="23">
        <v>2.96</v>
      </c>
      <c r="D44" s="11">
        <v>2.38</v>
      </c>
      <c r="E44" s="14">
        <v>9.6600000000000005E-2</v>
      </c>
      <c r="F44" s="3">
        <v>0.10069632656464997</v>
      </c>
      <c r="G44" s="2">
        <v>20</v>
      </c>
    </row>
    <row r="45" spans="1:7" ht="14.65" thickBot="1" x14ac:dyDescent="0.5">
      <c r="A45" s="11">
        <v>150</v>
      </c>
      <c r="B45" s="15">
        <v>1.8259999999999998E-2</v>
      </c>
      <c r="C45" s="23">
        <v>3.05</v>
      </c>
      <c r="D45" s="11">
        <v>2.33</v>
      </c>
      <c r="E45" s="14">
        <v>8.5800000000000001E-2</v>
      </c>
      <c r="F45" s="3">
        <v>8.9640185548915535E-2</v>
      </c>
      <c r="G45" s="2">
        <v>18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47A22-11D6-4AAA-B52F-AEBE1B57EEE3}">
  <dimension ref="A1:S56"/>
  <sheetViews>
    <sheetView workbookViewId="0">
      <pane xSplit="6" ySplit="11" topLeftCell="G12" activePane="bottomRight" state="frozen"/>
      <selection pane="topRight" activeCell="G1" sqref="G1"/>
      <selection pane="bottomLeft" activeCell="A12" sqref="A12"/>
      <selection pane="bottomRight" activeCell="L13" sqref="L13"/>
    </sheetView>
  </sheetViews>
  <sheetFormatPr baseColWidth="10" defaultRowHeight="14.25" x14ac:dyDescent="0.45"/>
  <cols>
    <col min="1" max="1" width="5.3984375" customWidth="1"/>
    <col min="2" max="2" width="6.46484375" bestFit="1" customWidth="1"/>
    <col min="3" max="3" width="5.3984375" customWidth="1"/>
    <col min="5" max="5" width="1.73046875" customWidth="1"/>
    <col min="7" max="7" width="7.6640625" bestFit="1" customWidth="1"/>
    <col min="8" max="11" width="8.265625" customWidth="1"/>
  </cols>
  <sheetData>
    <row r="1" spans="1:19" x14ac:dyDescent="0.45">
      <c r="G1" s="48" t="s">
        <v>25</v>
      </c>
      <c r="H1" t="s">
        <v>37</v>
      </c>
    </row>
    <row r="2" spans="1:19" x14ac:dyDescent="0.45">
      <c r="H2" s="69" t="s">
        <v>26</v>
      </c>
      <c r="I2" s="70" t="s">
        <v>38</v>
      </c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x14ac:dyDescent="0.45">
      <c r="I3" s="67" t="s">
        <v>27</v>
      </c>
      <c r="J3" s="32" t="s">
        <v>42</v>
      </c>
      <c r="K3" s="32"/>
      <c r="L3" s="32"/>
      <c r="M3" s="32"/>
      <c r="N3" s="32"/>
      <c r="O3" s="32"/>
      <c r="P3" s="32"/>
      <c r="Q3" s="32"/>
      <c r="R3" s="32"/>
      <c r="S3" s="32"/>
    </row>
    <row r="4" spans="1:19" x14ac:dyDescent="0.45">
      <c r="J4" s="67" t="s">
        <v>28</v>
      </c>
      <c r="K4" s="32" t="s">
        <v>43</v>
      </c>
      <c r="L4" s="32"/>
      <c r="M4" s="32"/>
      <c r="N4" s="32"/>
      <c r="O4" s="32"/>
      <c r="P4" s="32"/>
      <c r="Q4" s="32"/>
      <c r="R4" s="32"/>
      <c r="S4" s="32"/>
    </row>
    <row r="5" spans="1:19" x14ac:dyDescent="0.45">
      <c r="K5" s="68" t="s">
        <v>29</v>
      </c>
      <c r="L5" s="33" t="s">
        <v>39</v>
      </c>
      <c r="M5" s="33"/>
      <c r="N5" s="33"/>
      <c r="O5" s="33"/>
      <c r="P5" s="33"/>
      <c r="Q5" s="33"/>
      <c r="R5" s="33"/>
      <c r="S5" s="33"/>
    </row>
    <row r="6" spans="1:19" x14ac:dyDescent="0.45">
      <c r="L6" s="68" t="s">
        <v>30</v>
      </c>
      <c r="M6" s="33" t="s">
        <v>40</v>
      </c>
      <c r="N6" s="33"/>
      <c r="O6" s="33"/>
      <c r="P6" s="33"/>
      <c r="Q6" s="33"/>
      <c r="R6" s="33"/>
      <c r="S6" s="33"/>
    </row>
    <row r="7" spans="1:19" x14ac:dyDescent="0.45">
      <c r="M7" s="48" t="s">
        <v>36</v>
      </c>
      <c r="N7" t="s">
        <v>41</v>
      </c>
    </row>
    <row r="8" spans="1:19" ht="14.65" thickBot="1" x14ac:dyDescent="0.5">
      <c r="N8" s="71"/>
      <c r="O8" s="71"/>
      <c r="P8" s="71"/>
      <c r="Q8" s="71"/>
    </row>
    <row r="9" spans="1:19" ht="14.65" thickBot="1" x14ac:dyDescent="0.5">
      <c r="F9" s="56" t="s">
        <v>23</v>
      </c>
      <c r="G9" s="57"/>
      <c r="H9" s="58" t="s">
        <v>8</v>
      </c>
      <c r="I9" s="58"/>
      <c r="J9" s="59" t="s">
        <v>22</v>
      </c>
      <c r="K9" s="60"/>
      <c r="L9" s="61" t="s">
        <v>24</v>
      </c>
      <c r="N9" s="71"/>
      <c r="O9" s="71"/>
      <c r="P9" s="71"/>
      <c r="Q9" s="71"/>
    </row>
    <row r="10" spans="1:19" ht="28.5" x14ac:dyDescent="0.45">
      <c r="A10" s="43" t="s">
        <v>21</v>
      </c>
      <c r="B10" s="44" t="s">
        <v>8</v>
      </c>
      <c r="C10" s="44" t="s">
        <v>21</v>
      </c>
      <c r="D10" s="45" t="s">
        <v>11</v>
      </c>
      <c r="F10" s="62" t="s">
        <v>35</v>
      </c>
      <c r="G10" s="12"/>
      <c r="H10" s="63" t="s">
        <v>20</v>
      </c>
      <c r="I10" s="63" t="s">
        <v>19</v>
      </c>
      <c r="J10" s="64" t="s">
        <v>20</v>
      </c>
      <c r="K10" s="64" t="s">
        <v>19</v>
      </c>
      <c r="L10" s="65"/>
    </row>
    <row r="11" spans="1:19" ht="14.65" thickBot="1" x14ac:dyDescent="0.5">
      <c r="A11" s="49"/>
      <c r="B11" s="66"/>
      <c r="C11" s="31"/>
      <c r="D11" s="50"/>
      <c r="F11" s="51" t="s">
        <v>18</v>
      </c>
      <c r="G11" s="52" t="s">
        <v>21</v>
      </c>
      <c r="H11" s="53" t="s">
        <v>32</v>
      </c>
      <c r="I11" s="53" t="s">
        <v>31</v>
      </c>
      <c r="J11" s="54" t="s">
        <v>34</v>
      </c>
      <c r="K11" s="54" t="s">
        <v>33</v>
      </c>
      <c r="L11" s="55" t="s">
        <v>13</v>
      </c>
    </row>
    <row r="12" spans="1:19" ht="14.65" thickBot="1" x14ac:dyDescent="0.5">
      <c r="A12" s="38">
        <v>1</v>
      </c>
      <c r="B12" s="26">
        <v>235</v>
      </c>
      <c r="C12" s="35">
        <v>1</v>
      </c>
      <c r="D12" s="46">
        <v>55</v>
      </c>
      <c r="F12" s="38">
        <v>256</v>
      </c>
      <c r="G12" s="35" cm="1">
        <f t="array" ref="G12:G56">VLOOKUP(ADC_val,B$12:C$30,2,TRUE)</f>
        <v>1</v>
      </c>
      <c r="H12" s="36" cm="1">
        <f t="array" ref="H12:H56">VLOOKUP(index,ADC2Toper,2,TRUE)</f>
        <v>235</v>
      </c>
      <c r="I12" s="36" cm="1">
        <f t="array" ref="I12:I56">VLOOKUP(index+1,ADC2Toper,2,TRUE)</f>
        <v>271</v>
      </c>
      <c r="J12" s="37" cm="1">
        <f t="array" ref="J12:J56">VLOOKUP(index,ADC2Toper,4,TRUE)</f>
        <v>55</v>
      </c>
      <c r="K12" s="37" cm="1">
        <f t="array" ref="K12:K56">VLOOKUP(index+1,ADC2Toper,4,TRUE)</f>
        <v>50</v>
      </c>
      <c r="L12" s="72" cm="1">
        <f t="array" ref="L12:L56">ROUND(T_uW+5*(ADC_val-ADC_uW)/(ADC_oW-ADC_uW),1)*10</f>
        <v>521</v>
      </c>
      <c r="N12" s="30" t="str">
        <f>CONCATENATE(L12,",",L13,",",L14,",",L15,",",L16,",",L17,",",L18,",",L19,",",L20,",",L21,",")</f>
        <v>521,499,479,459,440,422,404,388,371,354,</v>
      </c>
    </row>
    <row r="13" spans="1:19" ht="14.65" thickBot="1" x14ac:dyDescent="0.5">
      <c r="A13" s="38">
        <f>A12+1</f>
        <v>2</v>
      </c>
      <c r="B13" s="26">
        <v>271</v>
      </c>
      <c r="C13" s="35">
        <f>C12+1</f>
        <v>2</v>
      </c>
      <c r="D13" s="46">
        <v>50</v>
      </c>
      <c r="F13" s="38">
        <f>F12+16</f>
        <v>272</v>
      </c>
      <c r="G13" s="35">
        <v>2</v>
      </c>
      <c r="H13" s="36">
        <v>271</v>
      </c>
      <c r="I13" s="36">
        <v>311</v>
      </c>
      <c r="J13" s="37">
        <v>50</v>
      </c>
      <c r="K13" s="37">
        <v>45</v>
      </c>
      <c r="L13" s="72">
        <v>499</v>
      </c>
      <c r="N13" s="30" t="str">
        <f>CONCATENATE(L22,",",L23,",",L24,",",L25,",",L26,",",L27,",",L28,",",L29,",",L30,",",L31,",")</f>
        <v>338,323,308,293,279,264,250,236,221,207,</v>
      </c>
    </row>
    <row r="14" spans="1:19" ht="14.65" thickBot="1" x14ac:dyDescent="0.5">
      <c r="A14" s="38">
        <f>A13+1</f>
        <v>3</v>
      </c>
      <c r="B14" s="26">
        <v>311</v>
      </c>
      <c r="C14" s="35">
        <f>C13+1</f>
        <v>3</v>
      </c>
      <c r="D14" s="46">
        <v>45</v>
      </c>
      <c r="F14" s="38">
        <f t="shared" ref="F14:F56" si="0">F13+16</f>
        <v>288</v>
      </c>
      <c r="G14" s="35">
        <v>2</v>
      </c>
      <c r="H14" s="36">
        <v>271</v>
      </c>
      <c r="I14" s="36">
        <v>311</v>
      </c>
      <c r="J14" s="37">
        <v>50</v>
      </c>
      <c r="K14" s="37">
        <v>45</v>
      </c>
      <c r="L14" s="72">
        <v>479</v>
      </c>
      <c r="N14" s="30" t="str">
        <f>CONCATENATE(L32,",",L33,",",L34,",",L35,",",L36,",",L37,",",L38,",",L39,",",L40,",",L41,",")</f>
        <v>193,179,165,151,137,122,108,93,78,63,</v>
      </c>
    </row>
    <row r="15" spans="1:19" ht="14.65" thickBot="1" x14ac:dyDescent="0.5">
      <c r="A15" s="38">
        <f t="shared" ref="A15:C30" si="1">A14+1</f>
        <v>4</v>
      </c>
      <c r="B15" s="26">
        <v>356</v>
      </c>
      <c r="C15" s="35">
        <f t="shared" si="1"/>
        <v>4</v>
      </c>
      <c r="D15" s="46">
        <v>40</v>
      </c>
      <c r="F15" s="38">
        <f t="shared" si="0"/>
        <v>304</v>
      </c>
      <c r="G15" s="35">
        <v>2</v>
      </c>
      <c r="H15" s="36">
        <v>271</v>
      </c>
      <c r="I15" s="36">
        <v>311</v>
      </c>
      <c r="J15" s="37">
        <v>50</v>
      </c>
      <c r="K15" s="37">
        <v>45</v>
      </c>
      <c r="L15" s="72">
        <v>459</v>
      </c>
      <c r="N15" s="30" t="str">
        <f>CONCATENATE(L42,",",L43,",",L44,",",L45,",",L46,",",L47,",",L48,",",L49,",",L50,",",L51,",")</f>
        <v>48,32,15,-1,-19,-38,-56,-77,-97,-121,</v>
      </c>
    </row>
    <row r="16" spans="1:19" ht="14.65" thickBot="1" x14ac:dyDescent="0.5">
      <c r="A16" s="38">
        <f t="shared" si="1"/>
        <v>5</v>
      </c>
      <c r="B16" s="26">
        <v>404</v>
      </c>
      <c r="C16" s="35">
        <f t="shared" si="1"/>
        <v>5</v>
      </c>
      <c r="D16" s="46">
        <v>35</v>
      </c>
      <c r="F16" s="38">
        <f t="shared" si="0"/>
        <v>320</v>
      </c>
      <c r="G16" s="35">
        <v>3</v>
      </c>
      <c r="H16" s="36">
        <v>311</v>
      </c>
      <c r="I16" s="36">
        <v>356</v>
      </c>
      <c r="J16" s="37">
        <v>45</v>
      </c>
      <c r="K16" s="37">
        <v>40</v>
      </c>
      <c r="L16" s="72">
        <v>440</v>
      </c>
      <c r="N16" s="30" t="str">
        <f>CONCATENATE(L52,",",L53,",",L54,",",L55,",",L56,",",L57,",",L58,",",L59,",",L60,",",L61,",")</f>
        <v>-145,-173,-202,-237,-278,,,,,,</v>
      </c>
    </row>
    <row r="17" spans="1:12" ht="14.65" thickBot="1" x14ac:dyDescent="0.5">
      <c r="A17" s="38">
        <f t="shared" si="1"/>
        <v>6</v>
      </c>
      <c r="B17" s="26">
        <v>456</v>
      </c>
      <c r="C17" s="35">
        <f t="shared" si="1"/>
        <v>6</v>
      </c>
      <c r="D17" s="46">
        <v>30</v>
      </c>
      <c r="F17" s="38">
        <f t="shared" si="0"/>
        <v>336</v>
      </c>
      <c r="G17" s="35">
        <v>3</v>
      </c>
      <c r="H17" s="36">
        <v>311</v>
      </c>
      <c r="I17" s="36">
        <v>356</v>
      </c>
      <c r="J17" s="37">
        <v>45</v>
      </c>
      <c r="K17" s="37">
        <v>40</v>
      </c>
      <c r="L17" s="72">
        <v>422</v>
      </c>
    </row>
    <row r="18" spans="1:12" ht="14.65" thickBot="1" x14ac:dyDescent="0.5">
      <c r="A18" s="38">
        <f t="shared" si="1"/>
        <v>7</v>
      </c>
      <c r="B18" s="26">
        <v>512</v>
      </c>
      <c r="C18" s="35">
        <f t="shared" si="1"/>
        <v>7</v>
      </c>
      <c r="D18" s="46">
        <v>25</v>
      </c>
      <c r="F18" s="38">
        <f t="shared" si="0"/>
        <v>352</v>
      </c>
      <c r="G18" s="35">
        <v>3</v>
      </c>
      <c r="H18" s="36">
        <v>311</v>
      </c>
      <c r="I18" s="36">
        <v>356</v>
      </c>
      <c r="J18" s="37">
        <v>45</v>
      </c>
      <c r="K18" s="37">
        <v>40</v>
      </c>
      <c r="L18" s="72">
        <v>404</v>
      </c>
    </row>
    <row r="19" spans="1:12" ht="14.65" thickBot="1" x14ac:dyDescent="0.5">
      <c r="A19" s="38">
        <f t="shared" si="1"/>
        <v>8</v>
      </c>
      <c r="B19" s="26">
        <v>568</v>
      </c>
      <c r="C19" s="35">
        <f t="shared" si="1"/>
        <v>8</v>
      </c>
      <c r="D19" s="46">
        <v>20</v>
      </c>
      <c r="F19" s="38">
        <f t="shared" si="0"/>
        <v>368</v>
      </c>
      <c r="G19" s="35">
        <v>4</v>
      </c>
      <c r="H19" s="36">
        <v>356</v>
      </c>
      <c r="I19" s="36">
        <v>404</v>
      </c>
      <c r="J19" s="37">
        <v>40</v>
      </c>
      <c r="K19" s="37">
        <v>35</v>
      </c>
      <c r="L19" s="72">
        <v>388</v>
      </c>
    </row>
    <row r="20" spans="1:12" ht="14.65" thickBot="1" x14ac:dyDescent="0.5">
      <c r="A20" s="38">
        <f t="shared" si="1"/>
        <v>9</v>
      </c>
      <c r="B20" s="26">
        <v>625</v>
      </c>
      <c r="C20" s="35">
        <f t="shared" si="1"/>
        <v>9</v>
      </c>
      <c r="D20" s="46">
        <v>15</v>
      </c>
      <c r="F20" s="38">
        <f t="shared" si="0"/>
        <v>384</v>
      </c>
      <c r="G20" s="35">
        <v>4</v>
      </c>
      <c r="H20" s="36">
        <v>356</v>
      </c>
      <c r="I20" s="36">
        <v>404</v>
      </c>
      <c r="J20" s="37">
        <v>40</v>
      </c>
      <c r="K20" s="37">
        <v>35</v>
      </c>
      <c r="L20" s="72">
        <v>371</v>
      </c>
    </row>
    <row r="21" spans="1:12" ht="14.65" thickBot="1" x14ac:dyDescent="0.5">
      <c r="A21" s="38">
        <f t="shared" si="1"/>
        <v>10</v>
      </c>
      <c r="B21" s="26">
        <v>681</v>
      </c>
      <c r="C21" s="35">
        <f t="shared" si="1"/>
        <v>10</v>
      </c>
      <c r="D21" s="46">
        <v>10</v>
      </c>
      <c r="F21" s="38">
        <f t="shared" si="0"/>
        <v>400</v>
      </c>
      <c r="G21" s="35">
        <v>4</v>
      </c>
      <c r="H21" s="36">
        <v>356</v>
      </c>
      <c r="I21" s="36">
        <v>404</v>
      </c>
      <c r="J21" s="37">
        <v>40</v>
      </c>
      <c r="K21" s="37">
        <v>35</v>
      </c>
      <c r="L21" s="72">
        <v>354</v>
      </c>
    </row>
    <row r="22" spans="1:12" ht="14.65" thickBot="1" x14ac:dyDescent="0.5">
      <c r="A22" s="38">
        <f t="shared" si="1"/>
        <v>11</v>
      </c>
      <c r="B22" s="26">
        <v>734</v>
      </c>
      <c r="C22" s="35">
        <f t="shared" si="1"/>
        <v>11</v>
      </c>
      <c r="D22" s="46">
        <v>5</v>
      </c>
      <c r="F22" s="38">
        <f t="shared" si="0"/>
        <v>416</v>
      </c>
      <c r="G22" s="35">
        <v>5</v>
      </c>
      <c r="H22" s="36">
        <v>404</v>
      </c>
      <c r="I22" s="36">
        <v>456</v>
      </c>
      <c r="J22" s="37">
        <v>35</v>
      </c>
      <c r="K22" s="37">
        <v>30</v>
      </c>
      <c r="L22" s="72">
        <v>338</v>
      </c>
    </row>
    <row r="23" spans="1:12" ht="14.65" thickBot="1" x14ac:dyDescent="0.5">
      <c r="A23" s="38">
        <f t="shared" si="1"/>
        <v>12</v>
      </c>
      <c r="B23" s="26">
        <v>783</v>
      </c>
      <c r="C23" s="35">
        <f t="shared" si="1"/>
        <v>12</v>
      </c>
      <c r="D23" s="46">
        <v>0</v>
      </c>
      <c r="F23" s="38">
        <f t="shared" si="0"/>
        <v>432</v>
      </c>
      <c r="G23" s="35">
        <v>5</v>
      </c>
      <c r="H23" s="36">
        <v>404</v>
      </c>
      <c r="I23" s="36">
        <v>456</v>
      </c>
      <c r="J23" s="37">
        <v>35</v>
      </c>
      <c r="K23" s="37">
        <v>30</v>
      </c>
      <c r="L23" s="72">
        <v>323</v>
      </c>
    </row>
    <row r="24" spans="1:12" ht="14.65" thickBot="1" x14ac:dyDescent="0.5">
      <c r="A24" s="38">
        <f t="shared" si="1"/>
        <v>13</v>
      </c>
      <c r="B24" s="26">
        <v>827</v>
      </c>
      <c r="C24" s="35">
        <f t="shared" si="1"/>
        <v>13</v>
      </c>
      <c r="D24" s="46">
        <v>-5</v>
      </c>
      <c r="F24" s="38">
        <f t="shared" si="0"/>
        <v>448</v>
      </c>
      <c r="G24" s="35">
        <v>5</v>
      </c>
      <c r="H24" s="36">
        <v>404</v>
      </c>
      <c r="I24" s="36">
        <v>456</v>
      </c>
      <c r="J24" s="37">
        <v>35</v>
      </c>
      <c r="K24" s="37">
        <v>30</v>
      </c>
      <c r="L24" s="72">
        <v>308</v>
      </c>
    </row>
    <row r="25" spans="1:12" ht="14.65" thickBot="1" x14ac:dyDescent="0.5">
      <c r="A25" s="38">
        <f t="shared" si="1"/>
        <v>14</v>
      </c>
      <c r="B25" s="26">
        <v>866</v>
      </c>
      <c r="C25" s="35">
        <f t="shared" si="1"/>
        <v>14</v>
      </c>
      <c r="D25" s="46">
        <v>-10</v>
      </c>
      <c r="F25" s="38">
        <f t="shared" si="0"/>
        <v>464</v>
      </c>
      <c r="G25" s="35">
        <v>6</v>
      </c>
      <c r="H25" s="36">
        <v>456</v>
      </c>
      <c r="I25" s="36">
        <v>512</v>
      </c>
      <c r="J25" s="37">
        <v>30</v>
      </c>
      <c r="K25" s="37">
        <v>25</v>
      </c>
      <c r="L25" s="72">
        <v>293</v>
      </c>
    </row>
    <row r="26" spans="1:12" ht="14.65" thickBot="1" x14ac:dyDescent="0.5">
      <c r="A26" s="38">
        <f t="shared" si="1"/>
        <v>15</v>
      </c>
      <c r="B26" s="26">
        <v>899</v>
      </c>
      <c r="C26" s="35">
        <f t="shared" si="1"/>
        <v>15</v>
      </c>
      <c r="D26" s="46">
        <v>-15</v>
      </c>
      <c r="F26" s="38">
        <f t="shared" si="0"/>
        <v>480</v>
      </c>
      <c r="G26" s="35">
        <v>6</v>
      </c>
      <c r="H26" s="36">
        <v>456</v>
      </c>
      <c r="I26" s="36">
        <v>512</v>
      </c>
      <c r="J26" s="37">
        <v>30</v>
      </c>
      <c r="K26" s="37">
        <v>25</v>
      </c>
      <c r="L26" s="72">
        <v>279</v>
      </c>
    </row>
    <row r="27" spans="1:12" ht="14.65" thickBot="1" x14ac:dyDescent="0.5">
      <c r="A27" s="38">
        <f t="shared" si="1"/>
        <v>16</v>
      </c>
      <c r="B27" s="26">
        <v>927</v>
      </c>
      <c r="C27" s="35">
        <f t="shared" si="1"/>
        <v>16</v>
      </c>
      <c r="D27" s="46">
        <v>-20</v>
      </c>
      <c r="F27" s="38">
        <f t="shared" si="0"/>
        <v>496</v>
      </c>
      <c r="G27" s="35">
        <v>6</v>
      </c>
      <c r="H27" s="36">
        <v>456</v>
      </c>
      <c r="I27" s="36">
        <v>512</v>
      </c>
      <c r="J27" s="37">
        <v>30</v>
      </c>
      <c r="K27" s="37">
        <v>25</v>
      </c>
      <c r="L27" s="72">
        <v>264</v>
      </c>
    </row>
    <row r="28" spans="1:12" ht="14.65" thickBot="1" x14ac:dyDescent="0.5">
      <c r="A28" s="38">
        <f t="shared" si="1"/>
        <v>17</v>
      </c>
      <c r="B28" s="26">
        <v>950</v>
      </c>
      <c r="C28" s="35">
        <f t="shared" si="1"/>
        <v>17</v>
      </c>
      <c r="D28" s="46">
        <v>-25</v>
      </c>
      <c r="F28" s="38">
        <f t="shared" si="0"/>
        <v>512</v>
      </c>
      <c r="G28" s="35">
        <v>7</v>
      </c>
      <c r="H28" s="36">
        <v>512</v>
      </c>
      <c r="I28" s="36">
        <v>568</v>
      </c>
      <c r="J28" s="37">
        <v>25</v>
      </c>
      <c r="K28" s="37">
        <v>20</v>
      </c>
      <c r="L28" s="72">
        <v>250</v>
      </c>
    </row>
    <row r="29" spans="1:12" ht="14.65" thickBot="1" x14ac:dyDescent="0.5">
      <c r="A29" s="38">
        <f t="shared" si="1"/>
        <v>18</v>
      </c>
      <c r="B29" s="26">
        <v>968</v>
      </c>
      <c r="C29" s="35">
        <f t="shared" si="1"/>
        <v>18</v>
      </c>
      <c r="D29" s="46">
        <v>-30</v>
      </c>
      <c r="F29" s="38">
        <f t="shared" si="0"/>
        <v>528</v>
      </c>
      <c r="G29" s="35">
        <v>7</v>
      </c>
      <c r="H29" s="36">
        <v>512</v>
      </c>
      <c r="I29" s="36">
        <v>568</v>
      </c>
      <c r="J29" s="37">
        <v>25</v>
      </c>
      <c r="K29" s="37">
        <v>20</v>
      </c>
      <c r="L29" s="72">
        <v>236</v>
      </c>
    </row>
    <row r="30" spans="1:12" ht="14.65" thickBot="1" x14ac:dyDescent="0.5">
      <c r="A30" s="39">
        <f t="shared" si="1"/>
        <v>19</v>
      </c>
      <c r="B30" s="26">
        <v>983</v>
      </c>
      <c r="C30" s="40">
        <f t="shared" si="1"/>
        <v>19</v>
      </c>
      <c r="D30" s="47">
        <v>-35</v>
      </c>
      <c r="F30" s="38">
        <f t="shared" si="0"/>
        <v>544</v>
      </c>
      <c r="G30" s="35">
        <v>7</v>
      </c>
      <c r="H30" s="36">
        <v>512</v>
      </c>
      <c r="I30" s="36">
        <v>568</v>
      </c>
      <c r="J30" s="37">
        <v>25</v>
      </c>
      <c r="K30" s="37">
        <v>20</v>
      </c>
      <c r="L30" s="72">
        <v>221</v>
      </c>
    </row>
    <row r="31" spans="1:12" x14ac:dyDescent="0.45">
      <c r="F31" s="38">
        <f t="shared" si="0"/>
        <v>560</v>
      </c>
      <c r="G31" s="35">
        <v>7</v>
      </c>
      <c r="H31" s="36">
        <v>512</v>
      </c>
      <c r="I31" s="36">
        <v>568</v>
      </c>
      <c r="J31" s="37">
        <v>25</v>
      </c>
      <c r="K31" s="37">
        <v>20</v>
      </c>
      <c r="L31" s="72">
        <v>207</v>
      </c>
    </row>
    <row r="32" spans="1:12" x14ac:dyDescent="0.45">
      <c r="F32" s="38">
        <f t="shared" si="0"/>
        <v>576</v>
      </c>
      <c r="G32" s="35">
        <v>8</v>
      </c>
      <c r="H32" s="36">
        <v>568</v>
      </c>
      <c r="I32" s="36">
        <v>625</v>
      </c>
      <c r="J32" s="37">
        <v>20</v>
      </c>
      <c r="K32" s="37">
        <v>15</v>
      </c>
      <c r="L32" s="72">
        <v>193</v>
      </c>
    </row>
    <row r="33" spans="6:12" x14ac:dyDescent="0.45">
      <c r="F33" s="38">
        <f t="shared" si="0"/>
        <v>592</v>
      </c>
      <c r="G33" s="35">
        <v>8</v>
      </c>
      <c r="H33" s="36">
        <v>568</v>
      </c>
      <c r="I33" s="36">
        <v>625</v>
      </c>
      <c r="J33" s="37">
        <v>20</v>
      </c>
      <c r="K33" s="37">
        <v>15</v>
      </c>
      <c r="L33" s="72">
        <v>179</v>
      </c>
    </row>
    <row r="34" spans="6:12" x14ac:dyDescent="0.45">
      <c r="F34" s="38">
        <f t="shared" si="0"/>
        <v>608</v>
      </c>
      <c r="G34" s="35">
        <v>8</v>
      </c>
      <c r="H34" s="36">
        <v>568</v>
      </c>
      <c r="I34" s="36">
        <v>625</v>
      </c>
      <c r="J34" s="37">
        <v>20</v>
      </c>
      <c r="K34" s="37">
        <v>15</v>
      </c>
      <c r="L34" s="72">
        <v>165</v>
      </c>
    </row>
    <row r="35" spans="6:12" x14ac:dyDescent="0.45">
      <c r="F35" s="38">
        <f t="shared" si="0"/>
        <v>624</v>
      </c>
      <c r="G35" s="35">
        <v>8</v>
      </c>
      <c r="H35" s="36">
        <v>568</v>
      </c>
      <c r="I35" s="36">
        <v>625</v>
      </c>
      <c r="J35" s="37">
        <v>20</v>
      </c>
      <c r="K35" s="37">
        <v>15</v>
      </c>
      <c r="L35" s="72">
        <v>151</v>
      </c>
    </row>
    <row r="36" spans="6:12" x14ac:dyDescent="0.45">
      <c r="F36" s="38">
        <f t="shared" si="0"/>
        <v>640</v>
      </c>
      <c r="G36" s="35">
        <v>9</v>
      </c>
      <c r="H36" s="36">
        <v>625</v>
      </c>
      <c r="I36" s="36">
        <v>681</v>
      </c>
      <c r="J36" s="37">
        <v>15</v>
      </c>
      <c r="K36" s="37">
        <v>10</v>
      </c>
      <c r="L36" s="72">
        <v>137</v>
      </c>
    </row>
    <row r="37" spans="6:12" x14ac:dyDescent="0.45">
      <c r="F37" s="38">
        <f t="shared" si="0"/>
        <v>656</v>
      </c>
      <c r="G37" s="35">
        <v>9</v>
      </c>
      <c r="H37" s="36">
        <v>625</v>
      </c>
      <c r="I37" s="36">
        <v>681</v>
      </c>
      <c r="J37" s="37">
        <v>15</v>
      </c>
      <c r="K37" s="37">
        <v>10</v>
      </c>
      <c r="L37" s="72">
        <v>122</v>
      </c>
    </row>
    <row r="38" spans="6:12" x14ac:dyDescent="0.45">
      <c r="F38" s="38">
        <f t="shared" si="0"/>
        <v>672</v>
      </c>
      <c r="G38" s="35">
        <v>9</v>
      </c>
      <c r="H38" s="36">
        <v>625</v>
      </c>
      <c r="I38" s="36">
        <v>681</v>
      </c>
      <c r="J38" s="37">
        <v>15</v>
      </c>
      <c r="K38" s="37">
        <v>10</v>
      </c>
      <c r="L38" s="72">
        <v>108</v>
      </c>
    </row>
    <row r="39" spans="6:12" x14ac:dyDescent="0.45">
      <c r="F39" s="38">
        <f t="shared" si="0"/>
        <v>688</v>
      </c>
      <c r="G39" s="35">
        <v>10</v>
      </c>
      <c r="H39" s="36">
        <v>681</v>
      </c>
      <c r="I39" s="36">
        <v>734</v>
      </c>
      <c r="J39" s="37">
        <v>10</v>
      </c>
      <c r="K39" s="37">
        <v>5</v>
      </c>
      <c r="L39" s="72">
        <v>93</v>
      </c>
    </row>
    <row r="40" spans="6:12" x14ac:dyDescent="0.45">
      <c r="F40" s="38">
        <f t="shared" si="0"/>
        <v>704</v>
      </c>
      <c r="G40" s="35">
        <v>10</v>
      </c>
      <c r="H40" s="36">
        <v>681</v>
      </c>
      <c r="I40" s="36">
        <v>734</v>
      </c>
      <c r="J40" s="37">
        <v>10</v>
      </c>
      <c r="K40" s="37">
        <v>5</v>
      </c>
      <c r="L40" s="72">
        <v>78</v>
      </c>
    </row>
    <row r="41" spans="6:12" x14ac:dyDescent="0.45">
      <c r="F41" s="38">
        <f t="shared" si="0"/>
        <v>720</v>
      </c>
      <c r="G41" s="35">
        <v>10</v>
      </c>
      <c r="H41" s="36">
        <v>681</v>
      </c>
      <c r="I41" s="36">
        <v>734</v>
      </c>
      <c r="J41" s="37">
        <v>10</v>
      </c>
      <c r="K41" s="37">
        <v>5</v>
      </c>
      <c r="L41" s="72">
        <v>63</v>
      </c>
    </row>
    <row r="42" spans="6:12" x14ac:dyDescent="0.45">
      <c r="F42" s="38">
        <f t="shared" si="0"/>
        <v>736</v>
      </c>
      <c r="G42" s="35">
        <v>11</v>
      </c>
      <c r="H42" s="36">
        <v>734</v>
      </c>
      <c r="I42" s="36">
        <v>783</v>
      </c>
      <c r="J42" s="37">
        <v>5</v>
      </c>
      <c r="K42" s="37">
        <v>0</v>
      </c>
      <c r="L42" s="72">
        <v>48</v>
      </c>
    </row>
    <row r="43" spans="6:12" x14ac:dyDescent="0.45">
      <c r="F43" s="38">
        <f t="shared" si="0"/>
        <v>752</v>
      </c>
      <c r="G43" s="35">
        <v>11</v>
      </c>
      <c r="H43" s="36">
        <v>734</v>
      </c>
      <c r="I43" s="36">
        <v>783</v>
      </c>
      <c r="J43" s="37">
        <v>5</v>
      </c>
      <c r="K43" s="37">
        <v>0</v>
      </c>
      <c r="L43" s="72">
        <v>32</v>
      </c>
    </row>
    <row r="44" spans="6:12" x14ac:dyDescent="0.45">
      <c r="F44" s="38">
        <f t="shared" si="0"/>
        <v>768</v>
      </c>
      <c r="G44" s="35">
        <v>11</v>
      </c>
      <c r="H44" s="36">
        <v>734</v>
      </c>
      <c r="I44" s="36">
        <v>783</v>
      </c>
      <c r="J44" s="37">
        <v>5</v>
      </c>
      <c r="K44" s="37">
        <v>0</v>
      </c>
      <c r="L44" s="72">
        <v>15</v>
      </c>
    </row>
    <row r="45" spans="6:12" x14ac:dyDescent="0.45">
      <c r="F45" s="38">
        <f t="shared" si="0"/>
        <v>784</v>
      </c>
      <c r="G45" s="35">
        <v>12</v>
      </c>
      <c r="H45" s="36">
        <v>783</v>
      </c>
      <c r="I45" s="36">
        <v>827</v>
      </c>
      <c r="J45" s="37">
        <v>0</v>
      </c>
      <c r="K45" s="37">
        <v>-5</v>
      </c>
      <c r="L45" s="72">
        <v>-1</v>
      </c>
    </row>
    <row r="46" spans="6:12" x14ac:dyDescent="0.45">
      <c r="F46" s="38">
        <f t="shared" si="0"/>
        <v>800</v>
      </c>
      <c r="G46" s="35">
        <v>12</v>
      </c>
      <c r="H46" s="36">
        <v>783</v>
      </c>
      <c r="I46" s="36">
        <v>827</v>
      </c>
      <c r="J46" s="37">
        <v>0</v>
      </c>
      <c r="K46" s="37">
        <v>-5</v>
      </c>
      <c r="L46" s="72">
        <v>-19</v>
      </c>
    </row>
    <row r="47" spans="6:12" x14ac:dyDescent="0.45">
      <c r="F47" s="38">
        <f t="shared" si="0"/>
        <v>816</v>
      </c>
      <c r="G47" s="35">
        <v>12</v>
      </c>
      <c r="H47" s="36">
        <v>783</v>
      </c>
      <c r="I47" s="36">
        <v>827</v>
      </c>
      <c r="J47" s="37">
        <v>0</v>
      </c>
      <c r="K47" s="37">
        <v>-5</v>
      </c>
      <c r="L47" s="72">
        <v>-38</v>
      </c>
    </row>
    <row r="48" spans="6:12" x14ac:dyDescent="0.45">
      <c r="F48" s="38">
        <f t="shared" si="0"/>
        <v>832</v>
      </c>
      <c r="G48" s="35">
        <v>13</v>
      </c>
      <c r="H48" s="36">
        <v>827</v>
      </c>
      <c r="I48" s="36">
        <v>866</v>
      </c>
      <c r="J48" s="37">
        <v>-5</v>
      </c>
      <c r="K48" s="37">
        <v>-10</v>
      </c>
      <c r="L48" s="72">
        <v>-56</v>
      </c>
    </row>
    <row r="49" spans="6:12" x14ac:dyDescent="0.45">
      <c r="F49" s="38">
        <f t="shared" si="0"/>
        <v>848</v>
      </c>
      <c r="G49" s="35">
        <v>13</v>
      </c>
      <c r="H49" s="36">
        <v>827</v>
      </c>
      <c r="I49" s="36">
        <v>866</v>
      </c>
      <c r="J49" s="37">
        <v>-5</v>
      </c>
      <c r="K49" s="37">
        <v>-10</v>
      </c>
      <c r="L49" s="72">
        <v>-77</v>
      </c>
    </row>
    <row r="50" spans="6:12" x14ac:dyDescent="0.45">
      <c r="F50" s="38">
        <f t="shared" si="0"/>
        <v>864</v>
      </c>
      <c r="G50" s="35">
        <v>13</v>
      </c>
      <c r="H50" s="36">
        <v>827</v>
      </c>
      <c r="I50" s="36">
        <v>866</v>
      </c>
      <c r="J50" s="37">
        <v>-5</v>
      </c>
      <c r="K50" s="37">
        <v>-10</v>
      </c>
      <c r="L50" s="72">
        <v>-97</v>
      </c>
    </row>
    <row r="51" spans="6:12" x14ac:dyDescent="0.45">
      <c r="F51" s="38">
        <f t="shared" si="0"/>
        <v>880</v>
      </c>
      <c r="G51" s="35">
        <v>14</v>
      </c>
      <c r="H51" s="36">
        <v>866</v>
      </c>
      <c r="I51" s="36">
        <v>899</v>
      </c>
      <c r="J51" s="37">
        <v>-10</v>
      </c>
      <c r="K51" s="37">
        <v>-15</v>
      </c>
      <c r="L51" s="72">
        <v>-121</v>
      </c>
    </row>
    <row r="52" spans="6:12" x14ac:dyDescent="0.45">
      <c r="F52" s="38">
        <f t="shared" si="0"/>
        <v>896</v>
      </c>
      <c r="G52" s="35">
        <v>14</v>
      </c>
      <c r="H52" s="36">
        <v>866</v>
      </c>
      <c r="I52" s="36">
        <v>899</v>
      </c>
      <c r="J52" s="37">
        <v>-10</v>
      </c>
      <c r="K52" s="37">
        <v>-15</v>
      </c>
      <c r="L52" s="72">
        <v>-145</v>
      </c>
    </row>
    <row r="53" spans="6:12" x14ac:dyDescent="0.45">
      <c r="F53" s="38">
        <f t="shared" si="0"/>
        <v>912</v>
      </c>
      <c r="G53" s="35">
        <v>15</v>
      </c>
      <c r="H53" s="36">
        <v>899</v>
      </c>
      <c r="I53" s="36">
        <v>927</v>
      </c>
      <c r="J53" s="37">
        <v>-15</v>
      </c>
      <c r="K53" s="37">
        <v>-20</v>
      </c>
      <c r="L53" s="72">
        <v>-173</v>
      </c>
    </row>
    <row r="54" spans="6:12" x14ac:dyDescent="0.45">
      <c r="F54" s="38">
        <f t="shared" si="0"/>
        <v>928</v>
      </c>
      <c r="G54" s="35">
        <v>16</v>
      </c>
      <c r="H54" s="36">
        <v>927</v>
      </c>
      <c r="I54" s="36">
        <v>950</v>
      </c>
      <c r="J54" s="37">
        <v>-20</v>
      </c>
      <c r="K54" s="37">
        <v>-25</v>
      </c>
      <c r="L54" s="72">
        <v>-202</v>
      </c>
    </row>
    <row r="55" spans="6:12" x14ac:dyDescent="0.45">
      <c r="F55" s="38">
        <f t="shared" si="0"/>
        <v>944</v>
      </c>
      <c r="G55" s="35">
        <v>16</v>
      </c>
      <c r="H55" s="36">
        <v>927</v>
      </c>
      <c r="I55" s="36">
        <v>950</v>
      </c>
      <c r="J55" s="37">
        <v>-20</v>
      </c>
      <c r="K55" s="37">
        <v>-25</v>
      </c>
      <c r="L55" s="72">
        <v>-237</v>
      </c>
    </row>
    <row r="56" spans="6:12" ht="14.65" thickBot="1" x14ac:dyDescent="0.5">
      <c r="F56" s="39">
        <f t="shared" si="0"/>
        <v>960</v>
      </c>
      <c r="G56" s="40">
        <v>17</v>
      </c>
      <c r="H56" s="41">
        <v>950</v>
      </c>
      <c r="I56" s="41">
        <v>968</v>
      </c>
      <c r="J56" s="42">
        <v>-25</v>
      </c>
      <c r="K56" s="42">
        <v>-30</v>
      </c>
      <c r="L56" s="73">
        <v>-278</v>
      </c>
    </row>
  </sheetData>
  <mergeCells count="1">
    <mergeCell ref="N8:Q9"/>
  </mergeCells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1118623-CFB3-4ACE-A347-896074D218D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13</vt:i4>
      </vt:variant>
    </vt:vector>
  </HeadingPairs>
  <TitlesOfParts>
    <vt:vector size="15" baseType="lpstr">
      <vt:lpstr>1. T-&gt;V aus Datenblatt</vt:lpstr>
      <vt:lpstr>2. ADC -&gt; t_wert </vt:lpstr>
      <vt:lpstr>ADC_oW</vt:lpstr>
      <vt:lpstr>ADC_uW</vt:lpstr>
      <vt:lpstr>ADC_val</vt:lpstr>
      <vt:lpstr>ADC2Toper</vt:lpstr>
      <vt:lpstr>index</vt:lpstr>
      <vt:lpstr>max_ADCval</vt:lpstr>
      <vt:lpstr>R_NTC</vt:lpstr>
      <vt:lpstr>R_pullup</vt:lpstr>
      <vt:lpstr>T_oper</vt:lpstr>
      <vt:lpstr>T_oW</vt:lpstr>
      <vt:lpstr>T_uW</vt:lpstr>
      <vt:lpstr>V_CC</vt:lpstr>
      <vt:lpstr>V_NTC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dcterms:created xsi:type="dcterms:W3CDTF">2020-10-17T11:41:34Z</dcterms:created>
  <dcterms:modified xsi:type="dcterms:W3CDTF">2020-10-18T21:42:16Z</dcterms:modified>
</cp:coreProperties>
</file>